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OBOTIKA\Doczy Robotkupa\II. kupa anyagai\"/>
    </mc:Choice>
  </mc:AlternateContent>
  <bookViews>
    <workbookView xWindow="0" yWindow="0" windowWidth="23040" windowHeight="9192"/>
  </bookViews>
  <sheets>
    <sheet name="A(z) 1. lapon lévő válaszok" sheetId="1" r:id="rId1"/>
    <sheet name="Jelentkezők" sheetId="3" r:id="rId2"/>
  </sheets>
  <definedNames>
    <definedName name="_xlnm._FilterDatabase" localSheetId="0" hidden="1">'A(z) 1. lapon lévő válaszok'!$A$29:$C$39</definedName>
  </definedNames>
  <calcPr calcId="162913"/>
</workbook>
</file>

<file path=xl/calcChain.xml><?xml version="1.0" encoding="utf-8"?>
<calcChain xmlns="http://schemas.openxmlformats.org/spreadsheetml/2006/main">
  <c r="G32" i="1" l="1"/>
  <c r="H32" i="1"/>
  <c r="I32" i="1"/>
  <c r="D32" i="1"/>
  <c r="J35" i="1" l="1"/>
  <c r="I35" i="1"/>
  <c r="H35" i="1"/>
  <c r="G35" i="1"/>
  <c r="H33" i="1"/>
  <c r="I33" i="1"/>
  <c r="H34" i="1"/>
  <c r="I34" i="1"/>
  <c r="J34" i="1"/>
  <c r="H36" i="1"/>
  <c r="I36" i="1"/>
  <c r="H37" i="1"/>
  <c r="I37" i="1"/>
  <c r="H38" i="1"/>
  <c r="I38" i="1"/>
  <c r="H39" i="1"/>
  <c r="I39" i="1"/>
  <c r="I30" i="1"/>
  <c r="I31" i="1"/>
  <c r="H30" i="1"/>
  <c r="H31" i="1"/>
  <c r="I29" i="1"/>
  <c r="H29" i="1"/>
  <c r="G37" i="1"/>
  <c r="G38" i="1"/>
  <c r="G39" i="1"/>
  <c r="G34" i="1"/>
  <c r="G30" i="1"/>
  <c r="G31" i="1"/>
  <c r="G29" i="1"/>
  <c r="G33" i="1"/>
  <c r="G36" i="1"/>
  <c r="D29" i="1"/>
  <c r="D35" i="1"/>
  <c r="D30" i="1"/>
  <c r="D31" i="1"/>
  <c r="D33" i="1"/>
  <c r="D34" i="1"/>
  <c r="D36" i="1"/>
  <c r="D37" i="1"/>
  <c r="D38" i="1"/>
  <c r="D39" i="1"/>
  <c r="AE15" i="1"/>
  <c r="Z16" i="1"/>
  <c r="AA16" i="1"/>
  <c r="AB16" i="1"/>
  <c r="AC16" i="1"/>
  <c r="AD16" i="1"/>
  <c r="Z17" i="1"/>
  <c r="AA17" i="1"/>
  <c r="AB17" i="1"/>
  <c r="AC17" i="1"/>
  <c r="AD17" i="1"/>
  <c r="Z18" i="1"/>
  <c r="AA18" i="1"/>
  <c r="AB18" i="1"/>
  <c r="AC18" i="1"/>
  <c r="AD18" i="1"/>
  <c r="Z19" i="1"/>
  <c r="AA19" i="1"/>
  <c r="AB19" i="1"/>
  <c r="AC19" i="1"/>
  <c r="AD19" i="1"/>
  <c r="Z20" i="1"/>
  <c r="AA20" i="1"/>
  <c r="AB20" i="1"/>
  <c r="AC20" i="1"/>
  <c r="AD20" i="1"/>
  <c r="Z21" i="1"/>
  <c r="AA21" i="1"/>
  <c r="AB21" i="1"/>
  <c r="AC21" i="1"/>
  <c r="AD21" i="1"/>
  <c r="Z22" i="1"/>
  <c r="AA22" i="1"/>
  <c r="AB22" i="1"/>
  <c r="AC22" i="1"/>
  <c r="AD22" i="1"/>
  <c r="Z23" i="1"/>
  <c r="AA23" i="1"/>
  <c r="AB23" i="1"/>
  <c r="AC23" i="1"/>
  <c r="AD23" i="1"/>
  <c r="Z24" i="1"/>
  <c r="AA24" i="1"/>
  <c r="AB24" i="1"/>
  <c r="AC24" i="1"/>
  <c r="AD24" i="1"/>
  <c r="Z25" i="1"/>
  <c r="AA25" i="1"/>
  <c r="AB25" i="1"/>
  <c r="AC25" i="1"/>
  <c r="AD25" i="1"/>
  <c r="Z26" i="1"/>
  <c r="AA26" i="1"/>
  <c r="AB26" i="1"/>
  <c r="AC26" i="1"/>
  <c r="AD26" i="1"/>
  <c r="Y17" i="1"/>
  <c r="Y18" i="1"/>
  <c r="Y19" i="1"/>
  <c r="Y20" i="1"/>
  <c r="Y21" i="1"/>
  <c r="Y22" i="1"/>
  <c r="Y23" i="1"/>
  <c r="Y24" i="1"/>
  <c r="Y25" i="1"/>
  <c r="Y26" i="1"/>
  <c r="V16" i="1"/>
  <c r="W16" i="1"/>
  <c r="X16" i="1"/>
  <c r="Y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16" i="1"/>
  <c r="T16" i="1"/>
  <c r="T17" i="1"/>
  <c r="T18" i="1"/>
  <c r="T19" i="1"/>
  <c r="T20" i="1"/>
  <c r="T21" i="1"/>
  <c r="T22" i="1"/>
  <c r="T23" i="1"/>
  <c r="T24" i="1"/>
  <c r="T25" i="1"/>
  <c r="T26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I17" i="1"/>
  <c r="I18" i="1"/>
  <c r="I19" i="1"/>
  <c r="I20" i="1"/>
  <c r="I21" i="1"/>
  <c r="I22" i="1"/>
  <c r="I23" i="1"/>
  <c r="I24" i="1"/>
  <c r="I25" i="1"/>
  <c r="I26" i="1"/>
  <c r="I16" i="1"/>
  <c r="J16" i="1"/>
  <c r="K16" i="1"/>
  <c r="L16" i="1"/>
  <c r="M16" i="1"/>
  <c r="N16" i="1"/>
  <c r="O16" i="1"/>
  <c r="J17" i="1"/>
  <c r="K17" i="1"/>
  <c r="L17" i="1"/>
  <c r="M17" i="1"/>
  <c r="N17" i="1"/>
  <c r="O17" i="1"/>
  <c r="J18" i="1"/>
  <c r="K18" i="1"/>
  <c r="L18" i="1"/>
  <c r="M18" i="1"/>
  <c r="N18" i="1"/>
  <c r="O18" i="1"/>
  <c r="J19" i="1"/>
  <c r="K19" i="1"/>
  <c r="L19" i="1"/>
  <c r="M19" i="1"/>
  <c r="N19" i="1"/>
  <c r="O19" i="1"/>
  <c r="J20" i="1"/>
  <c r="K20" i="1"/>
  <c r="L20" i="1"/>
  <c r="M20" i="1"/>
  <c r="N20" i="1"/>
  <c r="O20" i="1"/>
  <c r="J21" i="1"/>
  <c r="K21" i="1"/>
  <c r="L21" i="1"/>
  <c r="M21" i="1"/>
  <c r="N21" i="1"/>
  <c r="O21" i="1"/>
  <c r="J22" i="1"/>
  <c r="K22" i="1"/>
  <c r="L22" i="1"/>
  <c r="M22" i="1"/>
  <c r="N22" i="1"/>
  <c r="O22" i="1"/>
  <c r="J23" i="1"/>
  <c r="K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E17" i="1"/>
  <c r="E18" i="1"/>
  <c r="E19" i="1"/>
  <c r="E20" i="1"/>
  <c r="E21" i="1"/>
  <c r="E22" i="1"/>
  <c r="E23" i="1"/>
  <c r="E24" i="1"/>
  <c r="E25" i="1"/>
  <c r="E26" i="1"/>
  <c r="E16" i="1"/>
  <c r="G41" i="1" l="1"/>
  <c r="AE25" i="1"/>
  <c r="AE18" i="1"/>
  <c r="AE24" i="1"/>
  <c r="AE17" i="1"/>
  <c r="AE22" i="1"/>
  <c r="AE23" i="1"/>
  <c r="AE21" i="1"/>
  <c r="AE16" i="1"/>
  <c r="AE20" i="1"/>
  <c r="AE26" i="1"/>
  <c r="AE19" i="1"/>
</calcChain>
</file>

<file path=xl/sharedStrings.xml><?xml version="1.0" encoding="utf-8"?>
<sst xmlns="http://schemas.openxmlformats.org/spreadsheetml/2006/main" count="523" uniqueCount="193">
  <si>
    <t>Időbélyeg</t>
  </si>
  <si>
    <t>E-mail-cím</t>
  </si>
  <si>
    <t>Pontszám</t>
  </si>
  <si>
    <t>Csapat neve:</t>
  </si>
  <si>
    <t>Mikor jelent meg a LEGO első generációs robotja az RXT?</t>
  </si>
  <si>
    <t>Hogy hívják a 2006-ban megjelent második generációs LEGO robot?</t>
  </si>
  <si>
    <t>Az EV3 robotok melyik évben kerültek piacra?</t>
  </si>
  <si>
    <t>A LEGO robotok hányadik generációja az EV3?</t>
  </si>
  <si>
    <t>Mire utal a Lego Mindstorms EV3 nevében az 'EV' ?</t>
  </si>
  <si>
    <t>Válaszd ki milyen eszközt látsz a képen!</t>
  </si>
  <si>
    <t/>
  </si>
  <si>
    <t>Sorold fel a megtalált szavakat! NAGYBETŰVEL írd a megfejtést!</t>
  </si>
  <si>
    <t>2. szó: NAGYBETŰVEL írd!</t>
  </si>
  <si>
    <t>3. szó: NAGYBETŰVEL írd!</t>
  </si>
  <si>
    <t>4. szó: NAGYBETŰVEL írd!</t>
  </si>
  <si>
    <t>5. szó: NAGYBETŰVEL írd!</t>
  </si>
  <si>
    <t>6. szó: NAGYBETŰVEL írd!</t>
  </si>
  <si>
    <t>7. szó: NAGYBETŰVEL írd!</t>
  </si>
  <si>
    <t>8. szó: NAGYBETŰVEL írd!</t>
  </si>
  <si>
    <t>9. szó: NAGYBETŰVEL írd!</t>
  </si>
  <si>
    <t>10. szó: NAGYBETŰVEL írd!</t>
  </si>
  <si>
    <t>nagy.sandor8812@gmail.com</t>
  </si>
  <si>
    <t>RoboWarriors</t>
  </si>
  <si>
    <t>NXT</t>
  </si>
  <si>
    <t>Evolúció</t>
  </si>
  <si>
    <t>brick</t>
  </si>
  <si>
    <t>medium motor</t>
  </si>
  <si>
    <t>akkumulátor</t>
  </si>
  <si>
    <t>large motor</t>
  </si>
  <si>
    <t>bemeneti portok</t>
  </si>
  <si>
    <t>méri a visszavert vény erősségét</t>
  </si>
  <si>
    <t>képes a robot elfordulásának mérésére</t>
  </si>
  <si>
    <t>nyomógombként funkcionál</t>
  </si>
  <si>
    <t>a magas frekvenciájú ultrahang hullámok visszaverődését érzékeli</t>
  </si>
  <si>
    <t>érzékeli a szilárd tárgyakról visszaverődő infravörös fényt</t>
  </si>
  <si>
    <t>a hangok intenzitását érzékeli</t>
  </si>
  <si>
    <t>TÉGLA</t>
  </si>
  <si>
    <t>ROBOT</t>
  </si>
  <si>
    <t>SZENZOR</t>
  </si>
  <si>
    <t>PROGRAM</t>
  </si>
  <si>
    <t>BLUETOOTH</t>
  </si>
  <si>
    <t>MOTOR</t>
  </si>
  <si>
    <t>TENGELY</t>
  </si>
  <si>
    <t>BLOKK</t>
  </si>
  <si>
    <t>POS</t>
  </si>
  <si>
    <t>MIND</t>
  </si>
  <si>
    <t>TikRob2021</t>
  </si>
  <si>
    <t>Mindstroms</t>
  </si>
  <si>
    <t>a 90-es években</t>
  </si>
  <si>
    <t>3.generáció</t>
  </si>
  <si>
    <t>az evolúcióra utal.</t>
  </si>
  <si>
    <t>BLUETHOOT</t>
  </si>
  <si>
    <t>BOOT</t>
  </si>
  <si>
    <t>PORT</t>
  </si>
  <si>
    <t>MINDSTORMS</t>
  </si>
  <si>
    <t>Optimus_Prime</t>
  </si>
  <si>
    <t>MINDSTORMS NXT 2.0</t>
  </si>
  <si>
    <t>3. generációs</t>
  </si>
  <si>
    <t>evolúció</t>
  </si>
  <si>
    <t>RAM</t>
  </si>
  <si>
    <t>MINDSTROMS</t>
  </si>
  <si>
    <t>ivacyka12@gmail.com</t>
  </si>
  <si>
    <t>RobotX</t>
  </si>
  <si>
    <t>1998.</t>
  </si>
  <si>
    <t>Mindstorms NXT</t>
  </si>
  <si>
    <t>2013. szeptember</t>
  </si>
  <si>
    <t>3. generáció</t>
  </si>
  <si>
    <t>Evolution</t>
  </si>
  <si>
    <t>randras08@icloud.com</t>
  </si>
  <si>
    <t>Maszkot le!!!</t>
  </si>
  <si>
    <t>3.</t>
  </si>
  <si>
    <t>toth.patrik@drkai.reformatus.hu</t>
  </si>
  <si>
    <t>Robohackerek</t>
  </si>
  <si>
    <t>1998-ban jelent meg.</t>
  </si>
  <si>
    <t>MINDSTORMS NXT.</t>
  </si>
  <si>
    <t>2013 Szeptemberében</t>
  </si>
  <si>
    <t>molnar.mate0719@gmail.com</t>
  </si>
  <si>
    <t>lopó tökök</t>
  </si>
  <si>
    <t>MINDSTORMS NXT</t>
  </si>
  <si>
    <t>EVOLUTION</t>
  </si>
  <si>
    <t>nehezékként szolgál</t>
  </si>
  <si>
    <t>roza.petrozsenyi@gmail.com</t>
  </si>
  <si>
    <t>Irénke fanok</t>
  </si>
  <si>
    <t>1960-as években</t>
  </si>
  <si>
    <t>LEGO Mindstorms</t>
  </si>
  <si>
    <t>2013 január 4</t>
  </si>
  <si>
    <t>evolution</t>
  </si>
  <si>
    <t>képes a hang felismerésére</t>
  </si>
  <si>
    <t>Hamza Alexák</t>
  </si>
  <si>
    <t>ET szeme</t>
  </si>
  <si>
    <t>MINDSTORM</t>
  </si>
  <si>
    <t>laszlopircsi@gmail.com</t>
  </si>
  <si>
    <t>Mociróna</t>
  </si>
  <si>
    <t>Evolution 3</t>
  </si>
  <si>
    <t>menyhert.bence08@gmail.com</t>
  </si>
  <si>
    <t>infókák</t>
  </si>
  <si>
    <t>nxt</t>
  </si>
  <si>
    <t>kimeneti portok</t>
  </si>
  <si>
    <t>űrdongók</t>
  </si>
  <si>
    <t>2013 őszén</t>
  </si>
  <si>
    <t>harmadik</t>
  </si>
  <si>
    <t>evolúcióra utal</t>
  </si>
  <si>
    <t xml:space="preserve">ROBOT </t>
  </si>
  <si>
    <t>Helyes válasz</t>
  </si>
  <si>
    <t>1 pont</t>
  </si>
  <si>
    <t>evolóciuóra</t>
  </si>
  <si>
    <t>∑</t>
  </si>
  <si>
    <t>Csapat neve</t>
  </si>
  <si>
    <t>Nevező csapat iskolája</t>
  </si>
  <si>
    <t>1. Csapattag neve és osztálya</t>
  </si>
  <si>
    <t>2. Csapattag neve és osztálya</t>
  </si>
  <si>
    <t>3. Csapattag neve és osztálya</t>
  </si>
  <si>
    <t>4. Csapattag neve és osztálya</t>
  </si>
  <si>
    <t>Felkészítő tanár neve</t>
  </si>
  <si>
    <t>Felkészítő tanár elérhetősége (e-mail/ telefonszám)</t>
  </si>
  <si>
    <t>Debreceni Református Kollégium Általános Isklája</t>
  </si>
  <si>
    <t>Tóth Patrik 6. b</t>
  </si>
  <si>
    <t>Reszegi Dániel 6. b</t>
  </si>
  <si>
    <t>Szuhai Zoltán 6. b</t>
  </si>
  <si>
    <t>Szabó Ilona</t>
  </si>
  <si>
    <t>szabo.ilona@drkai.reformatus.hu</t>
  </si>
  <si>
    <t>Debreceni Református Kollégium Általános Iskolája</t>
  </si>
  <si>
    <t>Rácz András Gábor 6. a</t>
  </si>
  <si>
    <t>Karasszon Dezső 6. a</t>
  </si>
  <si>
    <t>Balogh Ákos 6. a</t>
  </si>
  <si>
    <t>Wágner Ferenc 7.b</t>
  </si>
  <si>
    <t>Virányi András 7.b</t>
  </si>
  <si>
    <t>Karasszon Ábel 7.b</t>
  </si>
  <si>
    <t>Debreceni Református Kollégium Dóczy Gimnáziuma</t>
  </si>
  <si>
    <t>Sain Abigél, 7b</t>
  </si>
  <si>
    <t>Porczió Panna, 7b</t>
  </si>
  <si>
    <t>Petrozsényi Róza, 7b</t>
  </si>
  <si>
    <t>Szabó Henriett</t>
  </si>
  <si>
    <t xml:space="preserve"> szabo.henriett@doczy.reformatus.hu</t>
  </si>
  <si>
    <t>Nagy Csenge, 7.b</t>
  </si>
  <si>
    <t>Nagy Tímea, 7.b</t>
  </si>
  <si>
    <t>Tripsó Panna, 7.b</t>
  </si>
  <si>
    <t>szabo.henriett@doczy.reformatus.hu</t>
  </si>
  <si>
    <t>László Piroska 7.B</t>
  </si>
  <si>
    <t>Nagy Kíra 7.B</t>
  </si>
  <si>
    <t>Tamási Lili 7.B</t>
  </si>
  <si>
    <t>Nagy Máté 7.B</t>
  </si>
  <si>
    <t xml:space="preserve">lopó tökök </t>
  </si>
  <si>
    <t>drk Dóczy Gimnáziuma</t>
  </si>
  <si>
    <t>Szakács Dominik 7.b</t>
  </si>
  <si>
    <t>Matúz Balázs 7.b</t>
  </si>
  <si>
    <t>Pocsai Dániel 7.b</t>
  </si>
  <si>
    <t>Molnár Máté 7.b</t>
  </si>
  <si>
    <t>Mészáros Erzsébet</t>
  </si>
  <si>
    <t>meszaroserzsébet@doczy.reformatus.hu</t>
  </si>
  <si>
    <t xml:space="preserve">Diószegi </t>
  </si>
  <si>
    <t>Diószegi Kis István Református Két Tanítási Nyelvű Általános Iskola és AMI</t>
  </si>
  <si>
    <t>Bakcsi Zalán, 5 osztály</t>
  </si>
  <si>
    <t>Dulka Balázs 5 osztály</t>
  </si>
  <si>
    <t>Bökönyi Péter 6 osztály</t>
  </si>
  <si>
    <t>Bouity Voubou Anthony William 5 osztály</t>
  </si>
  <si>
    <t>Kissné Lukács Mónika Julianna</t>
  </si>
  <si>
    <t>mlukacs78@gmail.com/ 06304524835</t>
  </si>
  <si>
    <t>Diószegi 2</t>
  </si>
  <si>
    <t>Szabó András Máté 8 osztály</t>
  </si>
  <si>
    <t>Sáfrány Károly 8 osztály</t>
  </si>
  <si>
    <t>Bökönyi Krisztián Bence 7 osztály</t>
  </si>
  <si>
    <t>Bor Máté 7 osztály</t>
  </si>
  <si>
    <t>mlukacs78@gmail.com/06304524835</t>
  </si>
  <si>
    <t>Zsadányi Református Általános Iskola</t>
  </si>
  <si>
    <t>Soós Szabolcs 7. osztály</t>
  </si>
  <si>
    <t>Tárnok Dániel 7. osztály</t>
  </si>
  <si>
    <t>Vad László 7. osztály</t>
  </si>
  <si>
    <t>Kovács Olga</t>
  </si>
  <si>
    <t>matekolga@gmail.com</t>
  </si>
  <si>
    <t>Zsadányi Refomátus Általános Iskola</t>
  </si>
  <si>
    <t>Balogh Kevin 8. Osztály</t>
  </si>
  <si>
    <t>Varga Bence 8. Osztály</t>
  </si>
  <si>
    <t>Kiss Miklós 8. Osztály</t>
  </si>
  <si>
    <t>Zsadány</t>
  </si>
  <si>
    <t>Gregor Viktor 8. osztály</t>
  </si>
  <si>
    <t>Uzorás Mira 8.osztály</t>
  </si>
  <si>
    <t>Papp Cintia 8.osztály</t>
  </si>
  <si>
    <t>Űrdongók</t>
  </si>
  <si>
    <t>Árgyelán Linda 6.osztály</t>
  </si>
  <si>
    <t>Bari Csenge 6.osztály</t>
  </si>
  <si>
    <t>Varga Vivien 6.osztály</t>
  </si>
  <si>
    <t>DE-Kossuth Lajos Gyakorló Gimnázima és Általános Iskolája</t>
  </si>
  <si>
    <t>Menyhért Bence 6</t>
  </si>
  <si>
    <t>Bagamári-Nagy Milán 6</t>
  </si>
  <si>
    <t>Irinyi Tamás 6</t>
  </si>
  <si>
    <t>Ziliziné Bertalan Gabriella</t>
  </si>
  <si>
    <t>mmerzseb@gmail.com</t>
  </si>
  <si>
    <t>Résztvevők</t>
  </si>
  <si>
    <t>Infókák</t>
  </si>
  <si>
    <t>Összes pont</t>
  </si>
  <si>
    <t>1. helyezett</t>
  </si>
  <si>
    <t>3. helyezett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</si>
</sst>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0&quot; / 25&quot;"/>
  </numFmts>
  <fonts count="6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6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9CB9C"/>
        <bgColor rgb="FFF9CB9C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3" borderId="0" xfId="0" applyFont="1" applyFill="1" applyAlignment="1"/>
    <xf numFmtId="0" fontId="5" fillId="0" borderId="0" xfId="0" applyFont="1" applyFill="1" applyAlignment="1"/>
    <xf numFmtId="0" fontId="1" fillId="2" borderId="0" xfId="0" applyFont="1" applyFill="1" applyAlignment="1"/>
    <xf numFmtId="1" fontId="1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4" borderId="1" xfId="0" applyFont="1" applyFill="1" applyBorder="1" applyAlignment="1"/>
    <xf numFmtId="0" fontId="1" fillId="4" borderId="1" xfId="0" applyFont="1" applyFill="1" applyBorder="1" applyAlignment="1"/>
    <xf numFmtId="1" fontId="3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45"/>
  <sheetViews>
    <sheetView tabSelected="1" zoomScale="90" zoomScaleNormal="90" workbookViewId="0">
      <pane ySplit="1" topLeftCell="A29" activePane="bottomLeft" state="frozen"/>
      <selection pane="bottomLeft" activeCell="A42" sqref="A42"/>
    </sheetView>
  </sheetViews>
  <sheetFormatPr defaultColWidth="14.44140625" defaultRowHeight="15.75" customHeight="1" x14ac:dyDescent="0.25"/>
  <cols>
    <col min="1" max="1" width="21.44140625" customWidth="1"/>
    <col min="2" max="2" width="30.6640625" customWidth="1"/>
    <col min="3" max="14" width="21.5546875" customWidth="1"/>
    <col min="15" max="15" width="54.88671875" customWidth="1"/>
    <col min="16" max="16" width="33" customWidth="1"/>
    <col min="17" max="17" width="29.77734375" customWidth="1"/>
    <col min="18" max="18" width="54.88671875" customWidth="1"/>
    <col min="19" max="19" width="50.21875" customWidth="1"/>
    <col min="20" max="20" width="27.88671875" customWidth="1"/>
    <col min="21" max="36" width="21.5546875" customWidth="1"/>
  </cols>
  <sheetData>
    <row r="1" spans="1:31" s="6" customFormat="1" ht="48.6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9</v>
      </c>
      <c r="L1" s="5" t="s">
        <v>9</v>
      </c>
      <c r="M1" s="5" t="s">
        <v>9</v>
      </c>
      <c r="N1" s="5" t="s">
        <v>9</v>
      </c>
      <c r="O1" s="5" t="s">
        <v>10</v>
      </c>
      <c r="P1" s="5" t="s">
        <v>10</v>
      </c>
      <c r="Q1" s="5" t="s">
        <v>10</v>
      </c>
      <c r="R1" s="5" t="s">
        <v>10</v>
      </c>
      <c r="S1" s="5" t="s">
        <v>10</v>
      </c>
      <c r="T1" s="5" t="s">
        <v>10</v>
      </c>
      <c r="U1" s="5" t="s">
        <v>11</v>
      </c>
      <c r="V1" s="5" t="s">
        <v>12</v>
      </c>
      <c r="W1" s="5" t="s">
        <v>13</v>
      </c>
      <c r="X1" s="5" t="s">
        <v>14</v>
      </c>
      <c r="Y1" s="5" t="s">
        <v>15</v>
      </c>
      <c r="Z1" s="5" t="s">
        <v>16</v>
      </c>
      <c r="AA1" s="5" t="s">
        <v>17</v>
      </c>
      <c r="AB1" s="5" t="s">
        <v>18</v>
      </c>
      <c r="AC1" s="5" t="s">
        <v>19</v>
      </c>
      <c r="AD1" s="5" t="s">
        <v>20</v>
      </c>
      <c r="AE1" s="14" t="s">
        <v>106</v>
      </c>
    </row>
    <row r="2" spans="1:31" s="8" customFormat="1" ht="17.399999999999999" customHeight="1" x14ac:dyDescent="0.25">
      <c r="A2" s="7" t="s">
        <v>103</v>
      </c>
      <c r="B2" s="7"/>
      <c r="C2" s="7"/>
      <c r="D2" s="7"/>
      <c r="E2" s="7">
        <v>1998</v>
      </c>
      <c r="F2" s="7" t="s">
        <v>23</v>
      </c>
      <c r="G2" s="7">
        <v>2013</v>
      </c>
      <c r="H2" s="7">
        <v>3</v>
      </c>
      <c r="I2" s="7" t="s">
        <v>105</v>
      </c>
      <c r="J2" s="12" t="s">
        <v>25</v>
      </c>
      <c r="K2" s="12" t="s">
        <v>26</v>
      </c>
      <c r="L2" s="12" t="s">
        <v>27</v>
      </c>
      <c r="M2" s="12" t="s">
        <v>28</v>
      </c>
      <c r="N2" s="12" t="s">
        <v>29</v>
      </c>
      <c r="O2" s="7" t="s">
        <v>30</v>
      </c>
      <c r="P2" s="12" t="s">
        <v>31</v>
      </c>
      <c r="Q2" s="12" t="s">
        <v>32</v>
      </c>
      <c r="R2" s="12" t="s">
        <v>33</v>
      </c>
      <c r="S2" s="12" t="s">
        <v>34</v>
      </c>
      <c r="T2" s="12" t="s">
        <v>35</v>
      </c>
      <c r="U2" s="12" t="s">
        <v>54</v>
      </c>
      <c r="V2" s="12" t="s">
        <v>37</v>
      </c>
      <c r="W2" s="12" t="s">
        <v>43</v>
      </c>
      <c r="X2" s="12" t="s">
        <v>38</v>
      </c>
      <c r="Y2" s="12" t="s">
        <v>39</v>
      </c>
      <c r="Z2" s="12" t="s">
        <v>53</v>
      </c>
      <c r="AA2" s="12" t="s">
        <v>42</v>
      </c>
      <c r="AB2" s="12" t="s">
        <v>41</v>
      </c>
      <c r="AC2" s="12" t="s">
        <v>36</v>
      </c>
      <c r="AD2" s="12" t="s">
        <v>40</v>
      </c>
    </row>
    <row r="3" spans="1:31" ht="13.2" x14ac:dyDescent="0.25">
      <c r="A3" s="1">
        <v>44257.618706157409</v>
      </c>
      <c r="B3" s="2" t="s">
        <v>21</v>
      </c>
      <c r="C3" s="3">
        <v>21</v>
      </c>
      <c r="D3" s="2" t="s">
        <v>22</v>
      </c>
      <c r="E3" s="2">
        <v>1998</v>
      </c>
      <c r="F3" s="2" t="s">
        <v>23</v>
      </c>
      <c r="G3" s="2">
        <v>2013</v>
      </c>
      <c r="H3" s="2">
        <v>3</v>
      </c>
      <c r="I3" s="2" t="s">
        <v>24</v>
      </c>
      <c r="J3" s="2" t="s">
        <v>25</v>
      </c>
      <c r="K3" s="2" t="s">
        <v>26</v>
      </c>
      <c r="L3" s="2" t="s">
        <v>27</v>
      </c>
      <c r="M3" s="2" t="s">
        <v>28</v>
      </c>
      <c r="N3" s="2" t="s">
        <v>29</v>
      </c>
      <c r="O3" s="13" t="s">
        <v>30</v>
      </c>
      <c r="P3" s="13" t="s">
        <v>31</v>
      </c>
      <c r="Q3" s="13" t="s">
        <v>32</v>
      </c>
      <c r="R3" s="13" t="s">
        <v>33</v>
      </c>
      <c r="S3" s="13" t="s">
        <v>34</v>
      </c>
      <c r="T3" s="13" t="s">
        <v>35</v>
      </c>
      <c r="U3" s="2" t="s">
        <v>36</v>
      </c>
      <c r="V3" s="2" t="s">
        <v>37</v>
      </c>
      <c r="W3" s="2" t="s">
        <v>38</v>
      </c>
      <c r="X3" s="2" t="s">
        <v>39</v>
      </c>
      <c r="Y3" s="2" t="s">
        <v>40</v>
      </c>
      <c r="Z3" s="2" t="s">
        <v>41</v>
      </c>
      <c r="AA3" s="2" t="s">
        <v>42</v>
      </c>
      <c r="AB3" s="2" t="s">
        <v>43</v>
      </c>
      <c r="AC3" s="2" t="s">
        <v>44</v>
      </c>
      <c r="AD3" s="2" t="s">
        <v>45</v>
      </c>
    </row>
    <row r="4" spans="1:31" ht="13.2" x14ac:dyDescent="0.25">
      <c r="A4" s="1">
        <v>44257.657157152775</v>
      </c>
      <c r="B4" s="2" t="s">
        <v>21</v>
      </c>
      <c r="C4" s="3">
        <v>17</v>
      </c>
      <c r="D4" s="2" t="s">
        <v>46</v>
      </c>
      <c r="E4" s="2">
        <v>1932</v>
      </c>
      <c r="F4" s="2" t="s">
        <v>47</v>
      </c>
      <c r="G4" s="2" t="s">
        <v>48</v>
      </c>
      <c r="H4" s="2" t="s">
        <v>49</v>
      </c>
      <c r="I4" s="2" t="s">
        <v>50</v>
      </c>
      <c r="J4" s="2" t="s">
        <v>25</v>
      </c>
      <c r="K4" s="2" t="s">
        <v>26</v>
      </c>
      <c r="L4" s="2" t="s">
        <v>27</v>
      </c>
      <c r="M4" s="2" t="s">
        <v>28</v>
      </c>
      <c r="N4" s="2" t="s">
        <v>29</v>
      </c>
      <c r="O4" s="2" t="s">
        <v>34</v>
      </c>
      <c r="P4" s="2" t="s">
        <v>31</v>
      </c>
      <c r="Q4" s="2" t="s">
        <v>32</v>
      </c>
      <c r="R4" s="2" t="s">
        <v>33</v>
      </c>
      <c r="S4" s="2" t="s">
        <v>34</v>
      </c>
      <c r="T4" s="2" t="s">
        <v>35</v>
      </c>
      <c r="U4" s="2" t="s">
        <v>37</v>
      </c>
      <c r="V4" s="2" t="s">
        <v>42</v>
      </c>
      <c r="W4" s="2" t="s">
        <v>38</v>
      </c>
      <c r="X4" s="2" t="s">
        <v>51</v>
      </c>
      <c r="Y4" s="2" t="s">
        <v>39</v>
      </c>
      <c r="Z4" s="2" t="s">
        <v>52</v>
      </c>
      <c r="AA4" s="2" t="s">
        <v>53</v>
      </c>
      <c r="AB4" s="2" t="s">
        <v>54</v>
      </c>
      <c r="AC4" s="2" t="s">
        <v>36</v>
      </c>
      <c r="AD4" s="2" t="s">
        <v>41</v>
      </c>
    </row>
    <row r="5" spans="1:31" ht="13.2" x14ac:dyDescent="0.25">
      <c r="A5" s="1">
        <v>44257.663635682868</v>
      </c>
      <c r="B5" s="2" t="s">
        <v>21</v>
      </c>
      <c r="C5" s="3">
        <v>17</v>
      </c>
      <c r="D5" s="2" t="s">
        <v>55</v>
      </c>
      <c r="E5" s="2">
        <v>1932</v>
      </c>
      <c r="F5" s="2" t="s">
        <v>56</v>
      </c>
      <c r="G5" s="2">
        <v>2007</v>
      </c>
      <c r="H5" s="2" t="s">
        <v>57</v>
      </c>
      <c r="I5" s="2" t="s">
        <v>58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34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53</v>
      </c>
      <c r="V5" s="2" t="s">
        <v>37</v>
      </c>
      <c r="W5" s="2" t="s">
        <v>39</v>
      </c>
      <c r="X5" s="2" t="s">
        <v>38</v>
      </c>
      <c r="Y5" s="2" t="s">
        <v>36</v>
      </c>
      <c r="Z5" s="2" t="s">
        <v>42</v>
      </c>
      <c r="AA5" s="2" t="s">
        <v>40</v>
      </c>
      <c r="AB5" s="2" t="s">
        <v>41</v>
      </c>
      <c r="AC5" s="2" t="s">
        <v>59</v>
      </c>
      <c r="AD5" s="2" t="s">
        <v>60</v>
      </c>
    </row>
    <row r="6" spans="1:31" ht="13.2" x14ac:dyDescent="0.25">
      <c r="A6" s="1">
        <v>44258.376998993059</v>
      </c>
      <c r="B6" s="2" t="s">
        <v>61</v>
      </c>
      <c r="C6" s="3">
        <v>20</v>
      </c>
      <c r="D6" s="2" t="s">
        <v>62</v>
      </c>
      <c r="E6" s="2" t="s">
        <v>63</v>
      </c>
      <c r="F6" s="2" t="s">
        <v>64</v>
      </c>
      <c r="G6" s="4" t="s">
        <v>65</v>
      </c>
      <c r="H6" s="2" t="s">
        <v>66</v>
      </c>
      <c r="I6" s="2" t="s">
        <v>67</v>
      </c>
      <c r="J6" s="2" t="s">
        <v>25</v>
      </c>
      <c r="K6" s="2" t="s">
        <v>26</v>
      </c>
      <c r="L6" s="2" t="s">
        <v>27</v>
      </c>
      <c r="M6" s="2" t="s">
        <v>28</v>
      </c>
      <c r="N6" s="2" t="s">
        <v>29</v>
      </c>
      <c r="O6" s="2" t="s">
        <v>30</v>
      </c>
      <c r="P6" s="2" t="s">
        <v>31</v>
      </c>
      <c r="Q6" s="2" t="s">
        <v>32</v>
      </c>
      <c r="R6" s="2" t="s">
        <v>33</v>
      </c>
      <c r="S6" s="2" t="s">
        <v>34</v>
      </c>
      <c r="T6" s="2" t="s">
        <v>35</v>
      </c>
      <c r="U6" s="2" t="s">
        <v>41</v>
      </c>
      <c r="V6" s="2" t="s">
        <v>38</v>
      </c>
      <c r="W6" s="2" t="s">
        <v>37</v>
      </c>
      <c r="X6" s="2" t="s">
        <v>36</v>
      </c>
      <c r="Y6" s="2" t="s">
        <v>40</v>
      </c>
      <c r="Z6" s="2" t="s">
        <v>39</v>
      </c>
      <c r="AA6" s="2" t="s">
        <v>42</v>
      </c>
      <c r="AB6" s="2" t="s">
        <v>53</v>
      </c>
      <c r="AC6" s="2" t="s">
        <v>54</v>
      </c>
      <c r="AD6" s="2" t="s">
        <v>43</v>
      </c>
    </row>
    <row r="7" spans="1:31" ht="13.2" x14ac:dyDescent="0.25">
      <c r="A7" s="1">
        <v>44258.377019178239</v>
      </c>
      <c r="B7" s="2" t="s">
        <v>68</v>
      </c>
      <c r="C7" s="3">
        <v>23</v>
      </c>
      <c r="D7" s="2" t="s">
        <v>69</v>
      </c>
      <c r="E7" s="2">
        <v>1998</v>
      </c>
      <c r="F7" s="2" t="s">
        <v>64</v>
      </c>
      <c r="G7" s="2">
        <v>2013</v>
      </c>
      <c r="H7" s="2" t="s">
        <v>70</v>
      </c>
      <c r="I7" s="2" t="s">
        <v>67</v>
      </c>
      <c r="J7" s="2" t="s">
        <v>25</v>
      </c>
      <c r="K7" s="2" t="s">
        <v>26</v>
      </c>
      <c r="L7" s="2" t="s">
        <v>27</v>
      </c>
      <c r="M7" s="2" t="s">
        <v>28</v>
      </c>
      <c r="N7" s="2" t="s">
        <v>29</v>
      </c>
      <c r="O7" s="2" t="s">
        <v>30</v>
      </c>
      <c r="P7" s="2" t="s">
        <v>31</v>
      </c>
      <c r="Q7" s="2" t="s">
        <v>32</v>
      </c>
      <c r="R7" s="2" t="s">
        <v>33</v>
      </c>
      <c r="S7" s="2" t="s">
        <v>34</v>
      </c>
      <c r="T7" s="2" t="s">
        <v>35</v>
      </c>
      <c r="V7" s="2" t="s">
        <v>42</v>
      </c>
      <c r="W7" s="2" t="s">
        <v>41</v>
      </c>
      <c r="X7" s="2" t="s">
        <v>37</v>
      </c>
      <c r="Y7" s="2" t="s">
        <v>38</v>
      </c>
      <c r="Z7" s="2" t="s">
        <v>39</v>
      </c>
      <c r="AA7" s="2" t="s">
        <v>40</v>
      </c>
      <c r="AB7" s="2" t="s">
        <v>36</v>
      </c>
      <c r="AC7" s="2" t="s">
        <v>54</v>
      </c>
      <c r="AD7" s="2" t="s">
        <v>53</v>
      </c>
    </row>
    <row r="8" spans="1:31" ht="13.2" x14ac:dyDescent="0.25">
      <c r="A8" s="1">
        <v>44258.377536099535</v>
      </c>
      <c r="B8" s="2" t="s">
        <v>71</v>
      </c>
      <c r="C8" s="3">
        <v>21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70</v>
      </c>
      <c r="I8" s="2" t="s">
        <v>67</v>
      </c>
      <c r="J8" s="2" t="s">
        <v>25</v>
      </c>
      <c r="K8" s="2" t="s">
        <v>26</v>
      </c>
      <c r="L8" s="2" t="s">
        <v>27</v>
      </c>
      <c r="M8" s="2" t="s">
        <v>28</v>
      </c>
      <c r="N8" s="2" t="s">
        <v>29</v>
      </c>
      <c r="O8" s="2" t="s">
        <v>30</v>
      </c>
      <c r="P8" s="2" t="s">
        <v>31</v>
      </c>
      <c r="Q8" s="2" t="s">
        <v>32</v>
      </c>
      <c r="R8" s="2" t="s">
        <v>33</v>
      </c>
      <c r="S8" s="2" t="s">
        <v>34</v>
      </c>
      <c r="T8" s="2" t="s">
        <v>35</v>
      </c>
      <c r="U8" s="2" t="s">
        <v>41</v>
      </c>
      <c r="V8" s="2" t="s">
        <v>36</v>
      </c>
      <c r="W8" s="2" t="s">
        <v>40</v>
      </c>
      <c r="X8" s="2" t="s">
        <v>37</v>
      </c>
      <c r="Y8" s="2" t="s">
        <v>42</v>
      </c>
      <c r="Z8" s="2" t="s">
        <v>38</v>
      </c>
      <c r="AA8" s="2" t="s">
        <v>54</v>
      </c>
      <c r="AB8" s="2" t="s">
        <v>53</v>
      </c>
      <c r="AC8" s="2" t="s">
        <v>39</v>
      </c>
      <c r="AD8" s="2" t="s">
        <v>43</v>
      </c>
    </row>
    <row r="9" spans="1:31" ht="13.2" x14ac:dyDescent="0.25">
      <c r="A9" s="1">
        <v>44259.432920370367</v>
      </c>
      <c r="B9" s="2" t="s">
        <v>76</v>
      </c>
      <c r="C9" s="3">
        <v>19</v>
      </c>
      <c r="D9" s="2" t="s">
        <v>77</v>
      </c>
      <c r="E9" s="2">
        <v>1960</v>
      </c>
      <c r="F9" s="2" t="s">
        <v>78</v>
      </c>
      <c r="G9" s="2">
        <v>2006</v>
      </c>
      <c r="H9" s="2" t="s">
        <v>70</v>
      </c>
      <c r="I9" s="2" t="s">
        <v>79</v>
      </c>
      <c r="J9" s="2" t="s">
        <v>25</v>
      </c>
      <c r="K9" s="2" t="s">
        <v>26</v>
      </c>
      <c r="L9" s="2" t="s">
        <v>27</v>
      </c>
      <c r="M9" s="2" t="s">
        <v>28</v>
      </c>
      <c r="N9" s="2" t="s">
        <v>29</v>
      </c>
      <c r="O9" s="2" t="s">
        <v>30</v>
      </c>
      <c r="P9" s="2" t="s">
        <v>80</v>
      </c>
      <c r="Q9" s="2" t="s">
        <v>32</v>
      </c>
      <c r="R9" s="2" t="s">
        <v>33</v>
      </c>
      <c r="S9" s="2" t="s">
        <v>34</v>
      </c>
      <c r="T9" s="2" t="s">
        <v>35</v>
      </c>
      <c r="U9" s="2" t="s">
        <v>39</v>
      </c>
      <c r="V9" s="2" t="s">
        <v>42</v>
      </c>
      <c r="W9" s="2" t="s">
        <v>36</v>
      </c>
      <c r="X9" s="2" t="s">
        <v>37</v>
      </c>
      <c r="Y9" s="2" t="s">
        <v>41</v>
      </c>
      <c r="Z9" s="2" t="s">
        <v>54</v>
      </c>
      <c r="AA9" s="2" t="s">
        <v>38</v>
      </c>
      <c r="AB9" s="2" t="s">
        <v>40</v>
      </c>
      <c r="AC9" s="2" t="s">
        <v>53</v>
      </c>
      <c r="AD9" s="2" t="s">
        <v>59</v>
      </c>
    </row>
    <row r="10" spans="1:31" ht="13.2" x14ac:dyDescent="0.25">
      <c r="A10" s="1">
        <v>44259.440008206017</v>
      </c>
      <c r="B10" s="2" t="s">
        <v>81</v>
      </c>
      <c r="C10" s="3">
        <v>16</v>
      </c>
      <c r="D10" s="2" t="s">
        <v>82</v>
      </c>
      <c r="E10" s="2" t="s">
        <v>83</v>
      </c>
      <c r="F10" s="2" t="s">
        <v>84</v>
      </c>
      <c r="G10" s="4" t="s">
        <v>85</v>
      </c>
      <c r="H10" s="2">
        <v>3</v>
      </c>
      <c r="I10" s="2" t="s">
        <v>86</v>
      </c>
      <c r="J10" s="2" t="s">
        <v>25</v>
      </c>
      <c r="K10" s="2" t="s">
        <v>26</v>
      </c>
      <c r="L10" s="2" t="s">
        <v>27</v>
      </c>
      <c r="M10" s="2" t="s">
        <v>28</v>
      </c>
      <c r="N10" s="2" t="s">
        <v>29</v>
      </c>
      <c r="O10" s="2" t="s">
        <v>32</v>
      </c>
      <c r="P10" s="2" t="s">
        <v>31</v>
      </c>
      <c r="Q10" s="2" t="s">
        <v>33</v>
      </c>
      <c r="R10" s="2" t="s">
        <v>87</v>
      </c>
      <c r="S10" s="2" t="s">
        <v>33</v>
      </c>
      <c r="T10" s="2" t="s">
        <v>35</v>
      </c>
      <c r="U10" s="2" t="s">
        <v>42</v>
      </c>
      <c r="V10" s="2" t="s">
        <v>37</v>
      </c>
      <c r="W10" s="2" t="s">
        <v>39</v>
      </c>
      <c r="X10" s="2" t="s">
        <v>36</v>
      </c>
      <c r="Y10" s="2" t="s">
        <v>38</v>
      </c>
      <c r="Z10" s="2" t="s">
        <v>53</v>
      </c>
      <c r="AA10" s="2" t="s">
        <v>43</v>
      </c>
      <c r="AB10" s="2" t="s">
        <v>41</v>
      </c>
      <c r="AC10" s="2" t="s">
        <v>54</v>
      </c>
      <c r="AD10" s="2" t="s">
        <v>40</v>
      </c>
    </row>
    <row r="11" spans="1:31" ht="13.2" x14ac:dyDescent="0.25">
      <c r="A11" s="1">
        <v>44259.440269814819</v>
      </c>
      <c r="B11" s="2" t="s">
        <v>91</v>
      </c>
      <c r="C11" s="3">
        <v>21</v>
      </c>
      <c r="D11" s="2" t="s">
        <v>92</v>
      </c>
      <c r="E11" s="2">
        <v>1998</v>
      </c>
      <c r="F11" s="2" t="s">
        <v>23</v>
      </c>
      <c r="G11" s="2">
        <v>2013</v>
      </c>
      <c r="H11" s="2" t="s">
        <v>66</v>
      </c>
      <c r="I11" s="2" t="s">
        <v>93</v>
      </c>
      <c r="J11" s="2" t="s">
        <v>25</v>
      </c>
      <c r="K11" s="2" t="s">
        <v>26</v>
      </c>
      <c r="L11" s="2" t="s">
        <v>27</v>
      </c>
      <c r="M11" s="2" t="s">
        <v>28</v>
      </c>
      <c r="N11" s="2" t="s">
        <v>29</v>
      </c>
      <c r="O11" s="2" t="s">
        <v>30</v>
      </c>
      <c r="P11" s="2" t="s">
        <v>80</v>
      </c>
      <c r="Q11" s="2" t="s">
        <v>32</v>
      </c>
      <c r="R11" s="2" t="s">
        <v>33</v>
      </c>
      <c r="S11" s="2" t="s">
        <v>34</v>
      </c>
      <c r="T11" s="2" t="s">
        <v>35</v>
      </c>
      <c r="U11" s="2" t="s">
        <v>37</v>
      </c>
      <c r="V11" s="2" t="s">
        <v>36</v>
      </c>
      <c r="W11" s="2" t="s">
        <v>40</v>
      </c>
      <c r="X11" s="2" t="s">
        <v>39</v>
      </c>
      <c r="Y11" s="2" t="s">
        <v>41</v>
      </c>
      <c r="Z11" s="2" t="s">
        <v>42</v>
      </c>
      <c r="AA11" s="2" t="s">
        <v>38</v>
      </c>
      <c r="AB11" s="2" t="s">
        <v>53</v>
      </c>
      <c r="AC11" s="2" t="s">
        <v>43</v>
      </c>
      <c r="AD11" s="2" t="s">
        <v>90</v>
      </c>
    </row>
    <row r="12" spans="1:31" ht="13.2" x14ac:dyDescent="0.25">
      <c r="A12" s="1">
        <v>44259.623053773146</v>
      </c>
      <c r="B12" s="2" t="s">
        <v>94</v>
      </c>
      <c r="C12" s="3">
        <v>22</v>
      </c>
      <c r="D12" s="2" t="s">
        <v>95</v>
      </c>
      <c r="E12" s="2">
        <v>1998</v>
      </c>
      <c r="F12" s="2" t="s">
        <v>96</v>
      </c>
      <c r="G12" s="2">
        <v>2013</v>
      </c>
      <c r="H12" s="2" t="s">
        <v>70</v>
      </c>
      <c r="I12" s="2" t="s">
        <v>58</v>
      </c>
      <c r="J12" s="2" t="s">
        <v>25</v>
      </c>
      <c r="K12" s="2" t="s">
        <v>26</v>
      </c>
      <c r="L12" s="2" t="s">
        <v>27</v>
      </c>
      <c r="M12" s="2" t="s">
        <v>28</v>
      </c>
      <c r="N12" s="2" t="s">
        <v>97</v>
      </c>
      <c r="O12" s="2" t="s">
        <v>30</v>
      </c>
      <c r="P12" s="2" t="s">
        <v>31</v>
      </c>
      <c r="Q12" s="2" t="s">
        <v>32</v>
      </c>
      <c r="R12" s="2" t="s">
        <v>33</v>
      </c>
      <c r="S12" s="2" t="s">
        <v>34</v>
      </c>
      <c r="T12" s="2" t="s">
        <v>35</v>
      </c>
      <c r="U12" s="2" t="s">
        <v>40</v>
      </c>
      <c r="V12" s="2" t="s">
        <v>42</v>
      </c>
      <c r="W12" s="2" t="s">
        <v>41</v>
      </c>
      <c r="X12" s="2" t="s">
        <v>36</v>
      </c>
      <c r="Y12" s="2" t="s">
        <v>37</v>
      </c>
      <c r="Z12" s="2" t="s">
        <v>38</v>
      </c>
      <c r="AA12" s="2" t="s">
        <v>54</v>
      </c>
      <c r="AB12" s="2" t="s">
        <v>39</v>
      </c>
      <c r="AC12" s="2" t="s">
        <v>43</v>
      </c>
      <c r="AD12" s="2" t="s">
        <v>53</v>
      </c>
    </row>
    <row r="13" spans="1:31" ht="13.2" x14ac:dyDescent="0.25">
      <c r="A13" s="1">
        <v>44259.666241168983</v>
      </c>
      <c r="B13" s="2" t="s">
        <v>21</v>
      </c>
      <c r="C13" s="3">
        <v>17</v>
      </c>
      <c r="D13" s="2" t="s">
        <v>98</v>
      </c>
      <c r="E13" s="2">
        <v>1932</v>
      </c>
      <c r="F13" s="2" t="s">
        <v>23</v>
      </c>
      <c r="G13" s="2" t="s">
        <v>99</v>
      </c>
      <c r="H13" s="2" t="s">
        <v>100</v>
      </c>
      <c r="I13" s="2" t="s">
        <v>101</v>
      </c>
      <c r="J13" s="2" t="s">
        <v>25</v>
      </c>
      <c r="K13" s="2" t="s">
        <v>26</v>
      </c>
      <c r="L13" s="2" t="s">
        <v>27</v>
      </c>
      <c r="M13" s="2" t="s">
        <v>28</v>
      </c>
      <c r="N13" s="2" t="s">
        <v>97</v>
      </c>
      <c r="O13" s="2" t="s">
        <v>33</v>
      </c>
      <c r="P13" s="2" t="s">
        <v>32</v>
      </c>
      <c r="Q13" s="2" t="s">
        <v>32</v>
      </c>
      <c r="R13" s="2" t="s">
        <v>31</v>
      </c>
      <c r="S13" s="2" t="s">
        <v>89</v>
      </c>
      <c r="T13" s="2" t="s">
        <v>35</v>
      </c>
      <c r="U13" s="2" t="s">
        <v>102</v>
      </c>
      <c r="V13" s="2" t="s">
        <v>39</v>
      </c>
      <c r="W13" s="2" t="s">
        <v>42</v>
      </c>
      <c r="X13" s="2" t="s">
        <v>38</v>
      </c>
      <c r="Y13" s="2" t="s">
        <v>43</v>
      </c>
      <c r="Z13" s="2" t="s">
        <v>41</v>
      </c>
      <c r="AA13" s="2" t="s">
        <v>36</v>
      </c>
      <c r="AB13" s="2" t="s">
        <v>40</v>
      </c>
      <c r="AC13" s="2" t="s">
        <v>60</v>
      </c>
      <c r="AD13" s="2" t="s">
        <v>53</v>
      </c>
    </row>
    <row r="15" spans="1:31" s="9" customFormat="1" ht="15.75" customHeight="1" x14ac:dyDescent="0.25">
      <c r="E15" s="9" t="s">
        <v>104</v>
      </c>
      <c r="F15" s="10" t="s">
        <v>104</v>
      </c>
      <c r="G15" s="10" t="s">
        <v>104</v>
      </c>
      <c r="H15" s="9" t="s">
        <v>104</v>
      </c>
      <c r="I15" s="11" t="s">
        <v>104</v>
      </c>
      <c r="J15" s="11" t="s">
        <v>104</v>
      </c>
      <c r="K15" s="11" t="s">
        <v>104</v>
      </c>
      <c r="L15" s="11" t="s">
        <v>104</v>
      </c>
      <c r="M15" s="11" t="s">
        <v>104</v>
      </c>
      <c r="N15" s="11" t="s">
        <v>104</v>
      </c>
      <c r="O15" s="11" t="s">
        <v>104</v>
      </c>
      <c r="P15" s="11" t="s">
        <v>104</v>
      </c>
      <c r="Q15" s="11" t="s">
        <v>104</v>
      </c>
      <c r="R15" s="11" t="s">
        <v>104</v>
      </c>
      <c r="S15" s="11" t="s">
        <v>104</v>
      </c>
      <c r="T15" s="11" t="s">
        <v>104</v>
      </c>
      <c r="U15" s="11" t="s">
        <v>104</v>
      </c>
      <c r="V15" s="11" t="s">
        <v>104</v>
      </c>
      <c r="W15" s="11" t="s">
        <v>104</v>
      </c>
      <c r="X15" s="11" t="s">
        <v>104</v>
      </c>
      <c r="Y15" s="11" t="s">
        <v>104</v>
      </c>
      <c r="Z15" s="11" t="s">
        <v>104</v>
      </c>
      <c r="AA15" s="11" t="s">
        <v>104</v>
      </c>
      <c r="AB15" s="11" t="s">
        <v>104</v>
      </c>
      <c r="AC15" s="11" t="s">
        <v>104</v>
      </c>
      <c r="AD15" s="11" t="s">
        <v>104</v>
      </c>
      <c r="AE15" s="9">
        <f>COUNTA(E15:AD15)</f>
        <v>26</v>
      </c>
    </row>
    <row r="16" spans="1:31" ht="15.75" customHeight="1" x14ac:dyDescent="0.25">
      <c r="A16" s="1">
        <v>44257.618706157409</v>
      </c>
      <c r="B16" s="2" t="s">
        <v>21</v>
      </c>
      <c r="C16" s="3">
        <v>21</v>
      </c>
      <c r="D16" s="2" t="s">
        <v>22</v>
      </c>
      <c r="E16">
        <f>IF(SEARCH(E$2,E3)&gt;=1,1,"")</f>
        <v>1</v>
      </c>
      <c r="F16">
        <f>IF(SEARCH(F$2,F3)&gt;=1,1,"")</f>
        <v>1</v>
      </c>
      <c r="G16">
        <f>IF(SEARCH(G$2,G3)&gt;=1,1,"")</f>
        <v>1</v>
      </c>
      <c r="H16">
        <f>IF(SEARCH(H$2,H3)&gt;=1,1,"")</f>
        <v>1</v>
      </c>
      <c r="I16">
        <f>IF(SEARCH("*vol*",I3)&gt;=1,1,"")</f>
        <v>1</v>
      </c>
      <c r="J16">
        <f>IF(SEARCH(J$2,J3)&gt;=1,1,"")</f>
        <v>1</v>
      </c>
      <c r="K16">
        <f>IF(SEARCH(K$2,K3)&gt;=1,1,"")</f>
        <v>1</v>
      </c>
      <c r="L16">
        <f>IF(SEARCH(L$2,L3)&gt;=1,1,"")</f>
        <v>1</v>
      </c>
      <c r="M16">
        <f>IF(SEARCH(M$2,M3)&gt;=1,1,"")</f>
        <v>1</v>
      </c>
      <c r="N16">
        <f>IF(SEARCH(N$2,N3)&gt;=1,1,"")</f>
        <v>1</v>
      </c>
      <c r="O16">
        <f>IF(SEARCH(O$2,O3)&gt;=1,1,"")</f>
        <v>1</v>
      </c>
      <c r="P16">
        <f>IF(SEARCH(P$2,P3)&gt;=1,1,"")</f>
        <v>1</v>
      </c>
      <c r="Q16">
        <f>IF(SEARCH(Q$2,Q3)&gt;=1,1,"")</f>
        <v>1</v>
      </c>
      <c r="R16">
        <f>IF(SEARCH(R$2,R3)&gt;=1,1,"")</f>
        <v>1</v>
      </c>
      <c r="S16">
        <f>IF(SEARCH(S$2,S3)&gt;=1,1,"")</f>
        <v>1</v>
      </c>
      <c r="T16">
        <f>IF(SEARCH(T$2,T3)&gt;=1,1,"")</f>
        <v>1</v>
      </c>
      <c r="U16">
        <f>IF(HLOOKUP(U3,$U$2:$AD$2,1,FALSE)&lt;&gt;"",1,0)</f>
        <v>1</v>
      </c>
      <c r="V16">
        <f>IF(HLOOKUP(V3,$U$2:$AD$2,1,FALSE)&lt;&gt;"",1,0)</f>
        <v>1</v>
      </c>
      <c r="W16">
        <f>IF(HLOOKUP(W3,$U$2:$AD$2,1,FALSE)&lt;&gt;"",1,0)</f>
        <v>1</v>
      </c>
      <c r="X16">
        <f>IF(HLOOKUP(X3,$U$2:$AD$2,1,FALSE)&lt;&gt;"",1,0)</f>
        <v>1</v>
      </c>
      <c r="Y16">
        <f>IF(HLOOKUP(Y3,$U$2:$AD$2,1,FALSE)&lt;&gt;"",1,0)</f>
        <v>1</v>
      </c>
      <c r="Z16">
        <f>IF(HLOOKUP(Z3,$U$2:$AD$2,1,FALSE)&lt;&gt;"",1,0)</f>
        <v>1</v>
      </c>
      <c r="AA16">
        <f>IF(HLOOKUP(AA3,$U$2:$AD$2,1,FALSE)&lt;&gt;"",1,0)</f>
        <v>1</v>
      </c>
      <c r="AB16">
        <f>IF(HLOOKUP(AB3,$U$2:$AD$2,1,FALSE)&lt;&gt;"",1,0)</f>
        <v>1</v>
      </c>
      <c r="AC16" t="e">
        <f>IF(HLOOKUP(AC3,$U$2:$AD$2,1,FALSE)&lt;&gt;"",1,0)</f>
        <v>#N/A</v>
      </c>
      <c r="AD16" t="e">
        <f>IF(HLOOKUP(AD3,$U$2:$AD$2,1,FALSE)&lt;&gt;"",1,0)</f>
        <v>#N/A</v>
      </c>
      <c r="AE16">
        <f>COUNT(E16:AD16)</f>
        <v>24</v>
      </c>
    </row>
    <row r="17" spans="1:31" ht="15.75" customHeight="1" x14ac:dyDescent="0.25">
      <c r="A17" s="1">
        <v>44257.657157152775</v>
      </c>
      <c r="B17" s="2" t="s">
        <v>21</v>
      </c>
      <c r="C17" s="3">
        <v>17</v>
      </c>
      <c r="D17" s="2" t="s">
        <v>46</v>
      </c>
      <c r="E17" t="e">
        <f>IF(SEARCH(E$2,E4)&gt;=1,1,"")</f>
        <v>#VALUE!</v>
      </c>
      <c r="F17" t="e">
        <f>IF(SEARCH(F$2,F4)&gt;=1,1,"")</f>
        <v>#VALUE!</v>
      </c>
      <c r="G17" t="e">
        <f>IF(SEARCH(G$2,G4)&gt;=1,1,"")</f>
        <v>#VALUE!</v>
      </c>
      <c r="H17">
        <f>IF(SEARCH(H$2,H4)&gt;=1,1,"")</f>
        <v>1</v>
      </c>
      <c r="I17">
        <f>IF(SEARCH("*vol*",I4)&gt;=1,1,"")</f>
        <v>1</v>
      </c>
      <c r="J17">
        <f>IF(SEARCH(J$2,J4)&gt;=1,1,"")</f>
        <v>1</v>
      </c>
      <c r="K17">
        <f>IF(SEARCH(K$2,K4)&gt;=1,1,"")</f>
        <v>1</v>
      </c>
      <c r="L17">
        <f>IF(SEARCH(L$2,L4)&gt;=1,1,"")</f>
        <v>1</v>
      </c>
      <c r="M17">
        <f>IF(SEARCH(M$2,M4)&gt;=1,1,"")</f>
        <v>1</v>
      </c>
      <c r="N17">
        <f>IF(SEARCH(N$2,N4)&gt;=1,1,"")</f>
        <v>1</v>
      </c>
      <c r="O17" t="e">
        <f>IF(SEARCH(O$2,O4)&gt;=1,1,"")</f>
        <v>#VALUE!</v>
      </c>
      <c r="P17">
        <f>IF(SEARCH(P$2,P4)&gt;=1,1,"")</f>
        <v>1</v>
      </c>
      <c r="Q17">
        <f>IF(SEARCH(Q$2,Q4)&gt;=1,1,"")</f>
        <v>1</v>
      </c>
      <c r="R17">
        <f>IF(SEARCH(R$2,R4)&gt;=1,1,"")</f>
        <v>1</v>
      </c>
      <c r="S17">
        <f>IF(SEARCH(S$2,S4)&gt;=1,1,"")</f>
        <v>1</v>
      </c>
      <c r="T17">
        <f>IF(SEARCH(T$2,T4)&gt;=1,1,"")</f>
        <v>1</v>
      </c>
      <c r="U17">
        <f>IF(HLOOKUP(U4,$U$2:$AD$2,1,FALSE)&lt;&gt;"",1,0)</f>
        <v>1</v>
      </c>
      <c r="V17">
        <f>IF(HLOOKUP(V4,$U$2:$AD$2,1,FALSE)&lt;&gt;"",1,0)</f>
        <v>1</v>
      </c>
      <c r="W17">
        <f>IF(HLOOKUP(W4,$U$2:$AD$2,1,FALSE)&lt;&gt;"",1,0)</f>
        <v>1</v>
      </c>
      <c r="X17" t="e">
        <f>IF(HLOOKUP(X4,$U$2:$AD$2,1,FALSE)&lt;&gt;"",1,0)</f>
        <v>#N/A</v>
      </c>
      <c r="Y17">
        <f>IF(HLOOKUP(Y4,$U$2:$AD$2,1,FALSE)&lt;&gt;"",1,0)</f>
        <v>1</v>
      </c>
      <c r="Z17" t="e">
        <f>IF(HLOOKUP(Z4,$U$2:$AD$2,1,FALSE)&lt;&gt;"",1,0)</f>
        <v>#N/A</v>
      </c>
      <c r="AA17">
        <f>IF(HLOOKUP(AA4,$U$2:$AD$2,1,FALSE)&lt;&gt;"",1,0)</f>
        <v>1</v>
      </c>
      <c r="AB17">
        <f>IF(HLOOKUP(AB4,$U$2:$AD$2,1,FALSE)&lt;&gt;"",1,0)</f>
        <v>1</v>
      </c>
      <c r="AC17">
        <f>IF(HLOOKUP(AC4,$U$2:$AD$2,1,FALSE)&lt;&gt;"",1,0)</f>
        <v>1</v>
      </c>
      <c r="AD17">
        <f>IF(HLOOKUP(AD4,$U$2:$AD$2,1,FALSE)&lt;&gt;"",1,0)</f>
        <v>1</v>
      </c>
      <c r="AE17">
        <f t="shared" ref="AE17:AE26" si="0">COUNT(E17:AD17)</f>
        <v>20</v>
      </c>
    </row>
    <row r="18" spans="1:31" ht="15.75" customHeight="1" x14ac:dyDescent="0.25">
      <c r="A18" s="1">
        <v>44257.663635682868</v>
      </c>
      <c r="B18" s="2" t="s">
        <v>21</v>
      </c>
      <c r="C18" s="3">
        <v>17</v>
      </c>
      <c r="D18" s="2" t="s">
        <v>55</v>
      </c>
      <c r="E18" t="e">
        <f>IF(SEARCH(E$2,E5)&gt;=1,1,"")</f>
        <v>#VALUE!</v>
      </c>
      <c r="F18">
        <f>IF(SEARCH(F$2,F5)&gt;=1,1,"")</f>
        <v>1</v>
      </c>
      <c r="G18" t="e">
        <f>IF(SEARCH(G$2,G5)&gt;=1,1,"")</f>
        <v>#VALUE!</v>
      </c>
      <c r="H18">
        <f>IF(SEARCH(H$2,H5)&gt;=1,1,"")</f>
        <v>1</v>
      </c>
      <c r="I18">
        <f>IF(SEARCH("*vol*",I5)&gt;=1,1,"")</f>
        <v>1</v>
      </c>
      <c r="J18">
        <f>IF(SEARCH(J$2,J5)&gt;=1,1,"")</f>
        <v>1</v>
      </c>
      <c r="K18">
        <f>IF(SEARCH(K$2,K5)&gt;=1,1,"")</f>
        <v>1</v>
      </c>
      <c r="L18">
        <f>IF(SEARCH(L$2,L5)&gt;=1,1,"")</f>
        <v>1</v>
      </c>
      <c r="M18">
        <f>IF(SEARCH(M$2,M5)&gt;=1,1,"")</f>
        <v>1</v>
      </c>
      <c r="N18">
        <f>IF(SEARCH(N$2,N5)&gt;=1,1,"")</f>
        <v>1</v>
      </c>
      <c r="O18" t="e">
        <f>IF(SEARCH(O$2,O5)&gt;=1,1,"")</f>
        <v>#VALUE!</v>
      </c>
      <c r="P18">
        <f>IF(SEARCH(P$2,P5)&gt;=1,1,"")</f>
        <v>1</v>
      </c>
      <c r="Q18">
        <f>IF(SEARCH(Q$2,Q5)&gt;=1,1,"")</f>
        <v>1</v>
      </c>
      <c r="R18">
        <f>IF(SEARCH(R$2,R5)&gt;=1,1,"")</f>
        <v>1</v>
      </c>
      <c r="S18">
        <f>IF(SEARCH(S$2,S5)&gt;=1,1,"")</f>
        <v>1</v>
      </c>
      <c r="T18">
        <f>IF(SEARCH(T$2,T5)&gt;=1,1,"")</f>
        <v>1</v>
      </c>
      <c r="U18">
        <f>IF(HLOOKUP(U5,$U$2:$AD$2,1,FALSE)&lt;&gt;"",1,0)</f>
        <v>1</v>
      </c>
      <c r="V18">
        <f>IF(HLOOKUP(V5,$U$2:$AD$2,1,FALSE)&lt;&gt;"",1,0)</f>
        <v>1</v>
      </c>
      <c r="W18">
        <f>IF(HLOOKUP(W5,$U$2:$AD$2,1,FALSE)&lt;&gt;"",1,0)</f>
        <v>1</v>
      </c>
      <c r="X18">
        <f>IF(HLOOKUP(X5,$U$2:$AD$2,1,FALSE)&lt;&gt;"",1,0)</f>
        <v>1</v>
      </c>
      <c r="Y18">
        <f>IF(HLOOKUP(Y5,$U$2:$AD$2,1,FALSE)&lt;&gt;"",1,0)</f>
        <v>1</v>
      </c>
      <c r="Z18">
        <f>IF(HLOOKUP(Z5,$U$2:$AD$2,1,FALSE)&lt;&gt;"",1,0)</f>
        <v>1</v>
      </c>
      <c r="AA18">
        <f>IF(HLOOKUP(AA5,$U$2:$AD$2,1,FALSE)&lt;&gt;"",1,0)</f>
        <v>1</v>
      </c>
      <c r="AB18">
        <f>IF(HLOOKUP(AB5,$U$2:$AD$2,1,FALSE)&lt;&gt;"",1,0)</f>
        <v>1</v>
      </c>
      <c r="AC18" t="e">
        <f>IF(HLOOKUP(AC5,$U$2:$AD$2,1,FALSE)&lt;&gt;"",1,0)</f>
        <v>#N/A</v>
      </c>
      <c r="AD18" t="e">
        <f>IF(HLOOKUP(AD5,$U$2:$AD$2,1,FALSE)&lt;&gt;"",1,0)</f>
        <v>#N/A</v>
      </c>
      <c r="AE18">
        <f t="shared" si="0"/>
        <v>21</v>
      </c>
    </row>
    <row r="19" spans="1:31" ht="15.75" customHeight="1" x14ac:dyDescent="0.25">
      <c r="A19" s="1">
        <v>44258.376998993059</v>
      </c>
      <c r="B19" s="2" t="s">
        <v>61</v>
      </c>
      <c r="C19" s="3">
        <v>20</v>
      </c>
      <c r="D19" s="2" t="s">
        <v>62</v>
      </c>
      <c r="E19">
        <f>IF(SEARCH(E$2,E6)&gt;=1,1,"")</f>
        <v>1</v>
      </c>
      <c r="F19">
        <f>IF(SEARCH(F$2,F6)&gt;=1,1,"")</f>
        <v>1</v>
      </c>
      <c r="G19">
        <f>IF(SEARCH(G$2,G6)&gt;=1,1,"")</f>
        <v>1</v>
      </c>
      <c r="H19">
        <f>IF(SEARCH(H$2,H6)&gt;=1,1,"")</f>
        <v>1</v>
      </c>
      <c r="I19">
        <f>IF(SEARCH("*vol*",I6)&gt;=1,1,"")</f>
        <v>1</v>
      </c>
      <c r="J19">
        <f>IF(SEARCH(J$2,J6)&gt;=1,1,"")</f>
        <v>1</v>
      </c>
      <c r="K19">
        <f>IF(SEARCH(K$2,K6)&gt;=1,1,"")</f>
        <v>1</v>
      </c>
      <c r="L19">
        <f>IF(SEARCH(L$2,L6)&gt;=1,1,"")</f>
        <v>1</v>
      </c>
      <c r="M19">
        <f>IF(SEARCH(M$2,M6)&gt;=1,1,"")</f>
        <v>1</v>
      </c>
      <c r="N19">
        <f>IF(SEARCH(N$2,N6)&gt;=1,1,"")</f>
        <v>1</v>
      </c>
      <c r="O19">
        <f>IF(SEARCH(O$2,O6)&gt;=1,1,"")</f>
        <v>1</v>
      </c>
      <c r="P19">
        <f>IF(SEARCH(P$2,P6)&gt;=1,1,"")</f>
        <v>1</v>
      </c>
      <c r="Q19">
        <f>IF(SEARCH(Q$2,Q6)&gt;=1,1,"")</f>
        <v>1</v>
      </c>
      <c r="R19">
        <f>IF(SEARCH(R$2,R6)&gt;=1,1,"")</f>
        <v>1</v>
      </c>
      <c r="S19">
        <f>IF(SEARCH(S$2,S6)&gt;=1,1,"")</f>
        <v>1</v>
      </c>
      <c r="T19">
        <f>IF(SEARCH(T$2,T6)&gt;=1,1,"")</f>
        <v>1</v>
      </c>
      <c r="U19">
        <f>IF(HLOOKUP(U6,$U$2:$AD$2,1,FALSE)&lt;&gt;"",1,0)</f>
        <v>1</v>
      </c>
      <c r="V19">
        <f>IF(HLOOKUP(V6,$U$2:$AD$2,1,FALSE)&lt;&gt;"",1,0)</f>
        <v>1</v>
      </c>
      <c r="W19">
        <f>IF(HLOOKUP(W6,$U$2:$AD$2,1,FALSE)&lt;&gt;"",1,0)</f>
        <v>1</v>
      </c>
      <c r="X19">
        <f>IF(HLOOKUP(X6,$U$2:$AD$2,1,FALSE)&lt;&gt;"",1,0)</f>
        <v>1</v>
      </c>
      <c r="Y19">
        <f>IF(HLOOKUP(Y6,$U$2:$AD$2,1,FALSE)&lt;&gt;"",1,0)</f>
        <v>1</v>
      </c>
      <c r="Z19">
        <f>IF(HLOOKUP(Z6,$U$2:$AD$2,1,FALSE)&lt;&gt;"",1,0)</f>
        <v>1</v>
      </c>
      <c r="AA19">
        <f>IF(HLOOKUP(AA6,$U$2:$AD$2,1,FALSE)&lt;&gt;"",1,0)</f>
        <v>1</v>
      </c>
      <c r="AB19">
        <f>IF(HLOOKUP(AB6,$U$2:$AD$2,1,FALSE)&lt;&gt;"",1,0)</f>
        <v>1</v>
      </c>
      <c r="AC19">
        <f>IF(HLOOKUP(AC6,$U$2:$AD$2,1,FALSE)&lt;&gt;"",1,0)</f>
        <v>1</v>
      </c>
      <c r="AD19">
        <f>IF(HLOOKUP(AD6,$U$2:$AD$2,1,FALSE)&lt;&gt;"",1,0)</f>
        <v>1</v>
      </c>
      <c r="AE19">
        <f t="shared" si="0"/>
        <v>26</v>
      </c>
    </row>
    <row r="20" spans="1:31" ht="15.75" customHeight="1" x14ac:dyDescent="0.25">
      <c r="A20" s="1">
        <v>44258.377019178239</v>
      </c>
      <c r="B20" s="2" t="s">
        <v>68</v>
      </c>
      <c r="C20" s="3">
        <v>23</v>
      </c>
      <c r="D20" s="2" t="s">
        <v>69</v>
      </c>
      <c r="E20">
        <f>IF(SEARCH(E$2,E7)&gt;=1,1,"")</f>
        <v>1</v>
      </c>
      <c r="F20">
        <f>IF(SEARCH(F$2,F7)&gt;=1,1,"")</f>
        <v>1</v>
      </c>
      <c r="G20">
        <f>IF(SEARCH(G$2,G7)&gt;=1,1,"")</f>
        <v>1</v>
      </c>
      <c r="H20">
        <f>IF(SEARCH(H$2,H7)&gt;=1,1,"")</f>
        <v>1</v>
      </c>
      <c r="I20">
        <f>IF(SEARCH("*vol*",I7)&gt;=1,1,"")</f>
        <v>1</v>
      </c>
      <c r="J20">
        <f>IF(SEARCH(J$2,J7)&gt;=1,1,"")</f>
        <v>1</v>
      </c>
      <c r="K20">
        <f>IF(SEARCH(K$2,K7)&gt;=1,1,"")</f>
        <v>1</v>
      </c>
      <c r="L20">
        <f>IF(SEARCH(L$2,L7)&gt;=1,1,"")</f>
        <v>1</v>
      </c>
      <c r="M20">
        <f>IF(SEARCH(M$2,M7)&gt;=1,1,"")</f>
        <v>1</v>
      </c>
      <c r="N20">
        <f>IF(SEARCH(N$2,N7)&gt;=1,1,"")</f>
        <v>1</v>
      </c>
      <c r="O20">
        <f>IF(SEARCH(O$2,O7)&gt;=1,1,"")</f>
        <v>1</v>
      </c>
      <c r="P20">
        <f>IF(SEARCH(P$2,P7)&gt;=1,1,"")</f>
        <v>1</v>
      </c>
      <c r="Q20">
        <f>IF(SEARCH(Q$2,Q7)&gt;=1,1,"")</f>
        <v>1</v>
      </c>
      <c r="R20">
        <f>IF(SEARCH(R$2,R7)&gt;=1,1,"")</f>
        <v>1</v>
      </c>
      <c r="S20">
        <f>IF(SEARCH(S$2,S7)&gt;=1,1,"")</f>
        <v>1</v>
      </c>
      <c r="T20">
        <f>IF(SEARCH(T$2,T7)&gt;=1,1,"")</f>
        <v>1</v>
      </c>
      <c r="U20" t="e">
        <f>IF(HLOOKUP(U7,$U$2:$AD$2,1,FALSE)&lt;&gt;"",1,0)</f>
        <v>#N/A</v>
      </c>
      <c r="V20">
        <f>IF(HLOOKUP(V7,$U$2:$AD$2,1,FALSE)&lt;&gt;"",1,0)</f>
        <v>1</v>
      </c>
      <c r="W20">
        <f>IF(HLOOKUP(W7,$U$2:$AD$2,1,FALSE)&lt;&gt;"",1,0)</f>
        <v>1</v>
      </c>
      <c r="X20">
        <f>IF(HLOOKUP(X7,$U$2:$AD$2,1,FALSE)&lt;&gt;"",1,0)</f>
        <v>1</v>
      </c>
      <c r="Y20">
        <f>IF(HLOOKUP(Y7,$U$2:$AD$2,1,FALSE)&lt;&gt;"",1,0)</f>
        <v>1</v>
      </c>
      <c r="Z20">
        <f>IF(HLOOKUP(Z7,$U$2:$AD$2,1,FALSE)&lt;&gt;"",1,0)</f>
        <v>1</v>
      </c>
      <c r="AA20">
        <f>IF(HLOOKUP(AA7,$U$2:$AD$2,1,FALSE)&lt;&gt;"",1,0)</f>
        <v>1</v>
      </c>
      <c r="AB20">
        <f>IF(HLOOKUP(AB7,$U$2:$AD$2,1,FALSE)&lt;&gt;"",1,0)</f>
        <v>1</v>
      </c>
      <c r="AC20">
        <f>IF(HLOOKUP(AC7,$U$2:$AD$2,1,FALSE)&lt;&gt;"",1,0)</f>
        <v>1</v>
      </c>
      <c r="AD20">
        <f>IF(HLOOKUP(AD7,$U$2:$AD$2,1,FALSE)&lt;&gt;"",1,0)</f>
        <v>1</v>
      </c>
      <c r="AE20">
        <f t="shared" si="0"/>
        <v>25</v>
      </c>
    </row>
    <row r="21" spans="1:31" ht="15.75" customHeight="1" x14ac:dyDescent="0.25">
      <c r="A21" s="1">
        <v>44258.377536099535</v>
      </c>
      <c r="B21" s="2" t="s">
        <v>71</v>
      </c>
      <c r="C21" s="3">
        <v>21</v>
      </c>
      <c r="D21" s="2" t="s">
        <v>72</v>
      </c>
      <c r="E21">
        <f>IF(SEARCH(E$2,E8)&gt;=1,1,"")</f>
        <v>1</v>
      </c>
      <c r="F21">
        <f>IF(SEARCH(F$2,F8)&gt;=1,1,"")</f>
        <v>1</v>
      </c>
      <c r="G21">
        <f>IF(SEARCH(G$2,G8)&gt;=1,1,"")</f>
        <v>1</v>
      </c>
      <c r="H21">
        <f>IF(SEARCH(H$2,H8)&gt;=1,1,"")</f>
        <v>1</v>
      </c>
      <c r="I21">
        <f>IF(SEARCH("*vol*",I8)&gt;=1,1,"")</f>
        <v>1</v>
      </c>
      <c r="J21">
        <f>IF(SEARCH(J$2,J8)&gt;=1,1,"")</f>
        <v>1</v>
      </c>
      <c r="K21">
        <f>IF(SEARCH(K$2,K8)&gt;=1,1,"")</f>
        <v>1</v>
      </c>
      <c r="L21">
        <f>IF(SEARCH(L$2,L8)&gt;=1,1,"")</f>
        <v>1</v>
      </c>
      <c r="M21">
        <f>IF(SEARCH(M$2,M8)&gt;=1,1,"")</f>
        <v>1</v>
      </c>
      <c r="N21">
        <f>IF(SEARCH(N$2,N8)&gt;=1,1,"")</f>
        <v>1</v>
      </c>
      <c r="O21">
        <f>IF(SEARCH(O$2,O8)&gt;=1,1,"")</f>
        <v>1</v>
      </c>
      <c r="P21">
        <f>IF(SEARCH(P$2,P8)&gt;=1,1,"")</f>
        <v>1</v>
      </c>
      <c r="Q21">
        <f>IF(SEARCH(Q$2,Q8)&gt;=1,1,"")</f>
        <v>1</v>
      </c>
      <c r="R21">
        <f>IF(SEARCH(R$2,R8)&gt;=1,1,"")</f>
        <v>1</v>
      </c>
      <c r="S21">
        <f>IF(SEARCH(S$2,S8)&gt;=1,1,"")</f>
        <v>1</v>
      </c>
      <c r="T21">
        <f>IF(SEARCH(T$2,T8)&gt;=1,1,"")</f>
        <v>1</v>
      </c>
      <c r="U21">
        <f>IF(HLOOKUP(U8,$U$2:$AD$2,1,FALSE)&lt;&gt;"",1,0)</f>
        <v>1</v>
      </c>
      <c r="V21">
        <f>IF(HLOOKUP(V8,$U$2:$AD$2,1,FALSE)&lt;&gt;"",1,0)</f>
        <v>1</v>
      </c>
      <c r="W21">
        <f>IF(HLOOKUP(W8,$U$2:$AD$2,1,FALSE)&lt;&gt;"",1,0)</f>
        <v>1</v>
      </c>
      <c r="X21">
        <f>IF(HLOOKUP(X8,$U$2:$AD$2,1,FALSE)&lt;&gt;"",1,0)</f>
        <v>1</v>
      </c>
      <c r="Y21">
        <f>IF(HLOOKUP(Y8,$U$2:$AD$2,1,FALSE)&lt;&gt;"",1,0)</f>
        <v>1</v>
      </c>
      <c r="Z21">
        <f>IF(HLOOKUP(Z8,$U$2:$AD$2,1,FALSE)&lt;&gt;"",1,0)</f>
        <v>1</v>
      </c>
      <c r="AA21">
        <f>IF(HLOOKUP(AA8,$U$2:$AD$2,1,FALSE)&lt;&gt;"",1,0)</f>
        <v>1</v>
      </c>
      <c r="AB21">
        <f>IF(HLOOKUP(AB8,$U$2:$AD$2,1,FALSE)&lt;&gt;"",1,0)</f>
        <v>1</v>
      </c>
      <c r="AC21">
        <f>IF(HLOOKUP(AC8,$U$2:$AD$2,1,FALSE)&lt;&gt;"",1,0)</f>
        <v>1</v>
      </c>
      <c r="AD21">
        <f>IF(HLOOKUP(AD8,$U$2:$AD$2,1,FALSE)&lt;&gt;"",1,0)</f>
        <v>1</v>
      </c>
      <c r="AE21">
        <f t="shared" si="0"/>
        <v>26</v>
      </c>
    </row>
    <row r="22" spans="1:31" ht="15.75" customHeight="1" x14ac:dyDescent="0.25">
      <c r="A22" s="1">
        <v>44259.432920370367</v>
      </c>
      <c r="B22" s="2" t="s">
        <v>76</v>
      </c>
      <c r="C22" s="3">
        <v>19</v>
      </c>
      <c r="D22" s="2" t="s">
        <v>77</v>
      </c>
      <c r="E22" t="e">
        <f>IF(SEARCH(E$2,E9)&gt;=1,1,"")</f>
        <v>#VALUE!</v>
      </c>
      <c r="F22">
        <f>IF(SEARCH(F$2,F9)&gt;=1,1,"")</f>
        <v>1</v>
      </c>
      <c r="G22" t="e">
        <f>IF(SEARCH(G$2,G9)&gt;=1,1,"")</f>
        <v>#VALUE!</v>
      </c>
      <c r="H22">
        <f>IF(SEARCH(H$2,H9)&gt;=1,1,"")</f>
        <v>1</v>
      </c>
      <c r="I22">
        <f>IF(SEARCH("*vol*",I9)&gt;=1,1,"")</f>
        <v>1</v>
      </c>
      <c r="J22">
        <f>IF(SEARCH(J$2,J9)&gt;=1,1,"")</f>
        <v>1</v>
      </c>
      <c r="K22">
        <f>IF(SEARCH(K$2,K9)&gt;=1,1,"")</f>
        <v>1</v>
      </c>
      <c r="L22">
        <f>IF(SEARCH(L$2,L9)&gt;=1,1,"")</f>
        <v>1</v>
      </c>
      <c r="M22">
        <f>IF(SEARCH(M$2,M9)&gt;=1,1,"")</f>
        <v>1</v>
      </c>
      <c r="N22">
        <f>IF(SEARCH(N$2,N9)&gt;=1,1,"")</f>
        <v>1</v>
      </c>
      <c r="O22">
        <f>IF(SEARCH(O$2,O9)&gt;=1,1,"")</f>
        <v>1</v>
      </c>
      <c r="P22" t="e">
        <f>IF(SEARCH(P$2,P9)&gt;=1,1,"")</f>
        <v>#VALUE!</v>
      </c>
      <c r="Q22">
        <f>IF(SEARCH(Q$2,Q9)&gt;=1,1,"")</f>
        <v>1</v>
      </c>
      <c r="R22">
        <f>IF(SEARCH(R$2,R9)&gt;=1,1,"")</f>
        <v>1</v>
      </c>
      <c r="S22">
        <f>IF(SEARCH(S$2,S9)&gt;=1,1,"")</f>
        <v>1</v>
      </c>
      <c r="T22">
        <f>IF(SEARCH(T$2,T9)&gt;=1,1,"")</f>
        <v>1</v>
      </c>
      <c r="U22">
        <f>IF(HLOOKUP(U9,$U$2:$AD$2,1,FALSE)&lt;&gt;"",1,0)</f>
        <v>1</v>
      </c>
      <c r="V22">
        <f>IF(HLOOKUP(V9,$U$2:$AD$2,1,FALSE)&lt;&gt;"",1,0)</f>
        <v>1</v>
      </c>
      <c r="W22">
        <f>IF(HLOOKUP(W9,$U$2:$AD$2,1,FALSE)&lt;&gt;"",1,0)</f>
        <v>1</v>
      </c>
      <c r="X22">
        <f>IF(HLOOKUP(X9,$U$2:$AD$2,1,FALSE)&lt;&gt;"",1,0)</f>
        <v>1</v>
      </c>
      <c r="Y22">
        <f>IF(HLOOKUP(Y9,$U$2:$AD$2,1,FALSE)&lt;&gt;"",1,0)</f>
        <v>1</v>
      </c>
      <c r="Z22">
        <f>IF(HLOOKUP(Z9,$U$2:$AD$2,1,FALSE)&lt;&gt;"",1,0)</f>
        <v>1</v>
      </c>
      <c r="AA22">
        <f>IF(HLOOKUP(AA9,$U$2:$AD$2,1,FALSE)&lt;&gt;"",1,0)</f>
        <v>1</v>
      </c>
      <c r="AB22">
        <f>IF(HLOOKUP(AB9,$U$2:$AD$2,1,FALSE)&lt;&gt;"",1,0)</f>
        <v>1</v>
      </c>
      <c r="AC22">
        <f>IF(HLOOKUP(AC9,$U$2:$AD$2,1,FALSE)&lt;&gt;"",1,0)</f>
        <v>1</v>
      </c>
      <c r="AD22" t="e">
        <f>IF(HLOOKUP(AD9,$U$2:$AD$2,1,FALSE)&lt;&gt;"",1,0)</f>
        <v>#N/A</v>
      </c>
      <c r="AE22">
        <f t="shared" si="0"/>
        <v>22</v>
      </c>
    </row>
    <row r="23" spans="1:31" ht="15.75" customHeight="1" x14ac:dyDescent="0.25">
      <c r="A23" s="1">
        <v>44259.440008206017</v>
      </c>
      <c r="B23" s="2" t="s">
        <v>81</v>
      </c>
      <c r="C23" s="3">
        <v>16</v>
      </c>
      <c r="D23" s="2" t="s">
        <v>82</v>
      </c>
      <c r="E23" t="e">
        <f>IF(SEARCH(E$2,E10)&gt;=1,1,"")</f>
        <v>#VALUE!</v>
      </c>
      <c r="F23" t="e">
        <f>IF(SEARCH(F$2,F10)&gt;=1,1,"")</f>
        <v>#VALUE!</v>
      </c>
      <c r="G23">
        <f>IF(SEARCH(G$2,G10)&gt;=1,1,"")</f>
        <v>1</v>
      </c>
      <c r="H23">
        <f>IF(SEARCH(H$2,H10)&gt;=1,1,"")</f>
        <v>1</v>
      </c>
      <c r="I23">
        <f>IF(SEARCH("*vol*",I10)&gt;=1,1,"")</f>
        <v>1</v>
      </c>
      <c r="J23">
        <f>IF(SEARCH(J$2,J10)&gt;=1,1,"")</f>
        <v>1</v>
      </c>
      <c r="K23">
        <f>IF(SEARCH(K$2,K10)&gt;=1,1,"")</f>
        <v>1</v>
      </c>
      <c r="L23">
        <f>IF(SEARCH(L$2,L10)&gt;=1,1,"")</f>
        <v>1</v>
      </c>
      <c r="M23">
        <f>IF(SEARCH(M$2,M10)&gt;=1,1,"")</f>
        <v>1</v>
      </c>
      <c r="N23">
        <f>IF(SEARCH(N$2,N10)&gt;=1,1,"")</f>
        <v>1</v>
      </c>
      <c r="O23" t="e">
        <f>IF(SEARCH(O$2,O10)&gt;=1,1,"")</f>
        <v>#VALUE!</v>
      </c>
      <c r="P23">
        <f>IF(SEARCH(P$2,P10)&gt;=1,1,"")</f>
        <v>1</v>
      </c>
      <c r="Q23" t="e">
        <f>IF(SEARCH(Q$2,Q10)&gt;=1,1,"")</f>
        <v>#VALUE!</v>
      </c>
      <c r="R23" t="e">
        <f>IF(SEARCH(R$2,R10)&gt;=1,1,"")</f>
        <v>#VALUE!</v>
      </c>
      <c r="S23" t="e">
        <f>IF(SEARCH(S$2,S10)&gt;=1,1,"")</f>
        <v>#VALUE!</v>
      </c>
      <c r="T23">
        <f>IF(SEARCH(T$2,T10)&gt;=1,1,"")</f>
        <v>1</v>
      </c>
      <c r="U23">
        <f>IF(HLOOKUP(U10,$U$2:$AD$2,1,FALSE)&lt;&gt;"",1,0)</f>
        <v>1</v>
      </c>
      <c r="V23">
        <f>IF(HLOOKUP(V10,$U$2:$AD$2,1,FALSE)&lt;&gt;"",1,0)</f>
        <v>1</v>
      </c>
      <c r="W23">
        <f>IF(HLOOKUP(W10,$U$2:$AD$2,1,FALSE)&lt;&gt;"",1,0)</f>
        <v>1</v>
      </c>
      <c r="X23">
        <f>IF(HLOOKUP(X10,$U$2:$AD$2,1,FALSE)&lt;&gt;"",1,0)</f>
        <v>1</v>
      </c>
      <c r="Y23">
        <f>IF(HLOOKUP(Y10,$U$2:$AD$2,1,FALSE)&lt;&gt;"",1,0)</f>
        <v>1</v>
      </c>
      <c r="Z23">
        <f>IF(HLOOKUP(Z10,$U$2:$AD$2,1,FALSE)&lt;&gt;"",1,0)</f>
        <v>1</v>
      </c>
      <c r="AA23">
        <f>IF(HLOOKUP(AA10,$U$2:$AD$2,1,FALSE)&lt;&gt;"",1,0)</f>
        <v>1</v>
      </c>
      <c r="AB23">
        <f>IF(HLOOKUP(AB10,$U$2:$AD$2,1,FALSE)&lt;&gt;"",1,0)</f>
        <v>1</v>
      </c>
      <c r="AC23">
        <f>IF(HLOOKUP(AC10,$U$2:$AD$2,1,FALSE)&lt;&gt;"",1,0)</f>
        <v>1</v>
      </c>
      <c r="AD23">
        <f>IF(HLOOKUP(AD10,$U$2:$AD$2,1,FALSE)&lt;&gt;"",1,0)</f>
        <v>1</v>
      </c>
      <c r="AE23">
        <f t="shared" si="0"/>
        <v>20</v>
      </c>
    </row>
    <row r="24" spans="1:31" ht="15.75" customHeight="1" x14ac:dyDescent="0.25">
      <c r="A24" s="1">
        <v>44259.440269814819</v>
      </c>
      <c r="B24" s="2" t="s">
        <v>91</v>
      </c>
      <c r="C24" s="3">
        <v>21</v>
      </c>
      <c r="D24" s="2" t="s">
        <v>92</v>
      </c>
      <c r="E24">
        <f>IF(SEARCH(E$2,E11)&gt;=1,1,"")</f>
        <v>1</v>
      </c>
      <c r="F24">
        <f>IF(SEARCH(F$2,F11)&gt;=1,1,"")</f>
        <v>1</v>
      </c>
      <c r="G24">
        <f>IF(SEARCH(G$2,G11)&gt;=1,1,"")</f>
        <v>1</v>
      </c>
      <c r="H24">
        <f>IF(SEARCH(H$2,H11)&gt;=1,1,"")</f>
        <v>1</v>
      </c>
      <c r="I24">
        <f>IF(SEARCH("*vol*",I11)&gt;=1,1,"")</f>
        <v>1</v>
      </c>
      <c r="J24">
        <f t="shared" ref="J24:O24" si="1">IF(SEARCH(J$2,J11)&gt;=1,1,"")</f>
        <v>1</v>
      </c>
      <c r="K24">
        <f t="shared" si="1"/>
        <v>1</v>
      </c>
      <c r="L24">
        <f t="shared" si="1"/>
        <v>1</v>
      </c>
      <c r="M24">
        <f t="shared" si="1"/>
        <v>1</v>
      </c>
      <c r="N24">
        <f t="shared" si="1"/>
        <v>1</v>
      </c>
      <c r="O24">
        <f t="shared" si="1"/>
        <v>1</v>
      </c>
      <c r="P24" t="e">
        <f t="shared" ref="P24:T24" si="2">IF(SEARCH(P$2,P11)&gt;=1,1,"")</f>
        <v>#VALUE!</v>
      </c>
      <c r="Q24">
        <f t="shared" si="2"/>
        <v>1</v>
      </c>
      <c r="R24">
        <f t="shared" si="2"/>
        <v>1</v>
      </c>
      <c r="S24">
        <f t="shared" si="2"/>
        <v>1</v>
      </c>
      <c r="T24">
        <f t="shared" si="2"/>
        <v>1</v>
      </c>
      <c r="U24">
        <f t="shared" ref="U24:Y24" si="3">IF(HLOOKUP(U11,$U$2:$AD$2,1,FALSE)&lt;&gt;"",1,0)</f>
        <v>1</v>
      </c>
      <c r="V24">
        <f t="shared" si="3"/>
        <v>1</v>
      </c>
      <c r="W24">
        <f t="shared" si="3"/>
        <v>1</v>
      </c>
      <c r="X24">
        <f t="shared" si="3"/>
        <v>1</v>
      </c>
      <c r="Y24">
        <f t="shared" si="3"/>
        <v>1</v>
      </c>
      <c r="Z24">
        <f t="shared" ref="Z24:AD24" si="4">IF(HLOOKUP(Z11,$U$2:$AD$2,1,FALSE)&lt;&gt;"",1,0)</f>
        <v>1</v>
      </c>
      <c r="AA24">
        <f t="shared" si="4"/>
        <v>1</v>
      </c>
      <c r="AB24">
        <f t="shared" si="4"/>
        <v>1</v>
      </c>
      <c r="AC24">
        <f t="shared" si="4"/>
        <v>1</v>
      </c>
      <c r="AD24" t="e">
        <f t="shared" si="4"/>
        <v>#N/A</v>
      </c>
      <c r="AE24">
        <f t="shared" si="0"/>
        <v>24</v>
      </c>
    </row>
    <row r="25" spans="1:31" ht="15.75" customHeight="1" x14ac:dyDescent="0.25">
      <c r="A25" s="1">
        <v>44259.623053773146</v>
      </c>
      <c r="B25" s="2" t="s">
        <v>94</v>
      </c>
      <c r="C25" s="3">
        <v>22</v>
      </c>
      <c r="D25" s="2" t="s">
        <v>95</v>
      </c>
      <c r="E25">
        <f>IF(SEARCH(E$2,E12)&gt;=1,1,"")</f>
        <v>1</v>
      </c>
      <c r="F25">
        <f>IF(SEARCH(F$2,F12)&gt;=1,1,"")</f>
        <v>1</v>
      </c>
      <c r="G25">
        <f>IF(SEARCH(G$2,G12)&gt;=1,1,"")</f>
        <v>1</v>
      </c>
      <c r="H25">
        <f>IF(SEARCH(H$2,H12)&gt;=1,1,"")</f>
        <v>1</v>
      </c>
      <c r="I25">
        <f>IF(SEARCH("*vol*",I12)&gt;=1,1,"")</f>
        <v>1</v>
      </c>
      <c r="J25">
        <f t="shared" ref="J25:O25" si="5">IF(SEARCH(J$2,J12)&gt;=1,1,"")</f>
        <v>1</v>
      </c>
      <c r="K25">
        <f t="shared" si="5"/>
        <v>1</v>
      </c>
      <c r="L25">
        <f t="shared" si="5"/>
        <v>1</v>
      </c>
      <c r="M25">
        <f t="shared" si="5"/>
        <v>1</v>
      </c>
      <c r="N25" t="e">
        <f t="shared" si="5"/>
        <v>#VALUE!</v>
      </c>
      <c r="O25">
        <f t="shared" si="5"/>
        <v>1</v>
      </c>
      <c r="P25">
        <f t="shared" ref="P25:T25" si="6">IF(SEARCH(P$2,P12)&gt;=1,1,"")</f>
        <v>1</v>
      </c>
      <c r="Q25">
        <f t="shared" si="6"/>
        <v>1</v>
      </c>
      <c r="R25">
        <f t="shared" si="6"/>
        <v>1</v>
      </c>
      <c r="S25">
        <f t="shared" si="6"/>
        <v>1</v>
      </c>
      <c r="T25">
        <f t="shared" si="6"/>
        <v>1</v>
      </c>
      <c r="U25">
        <f t="shared" ref="U25:Y25" si="7">IF(HLOOKUP(U12,$U$2:$AD$2,1,FALSE)&lt;&gt;"",1,0)</f>
        <v>1</v>
      </c>
      <c r="V25">
        <f t="shared" si="7"/>
        <v>1</v>
      </c>
      <c r="W25">
        <f t="shared" si="7"/>
        <v>1</v>
      </c>
      <c r="X25">
        <f t="shared" si="7"/>
        <v>1</v>
      </c>
      <c r="Y25">
        <f t="shared" si="7"/>
        <v>1</v>
      </c>
      <c r="Z25">
        <f t="shared" ref="Z25:AD25" si="8">IF(HLOOKUP(Z12,$U$2:$AD$2,1,FALSE)&lt;&gt;"",1,0)</f>
        <v>1</v>
      </c>
      <c r="AA25">
        <f t="shared" si="8"/>
        <v>1</v>
      </c>
      <c r="AB25">
        <f t="shared" si="8"/>
        <v>1</v>
      </c>
      <c r="AC25">
        <f t="shared" si="8"/>
        <v>1</v>
      </c>
      <c r="AD25">
        <f t="shared" si="8"/>
        <v>1</v>
      </c>
      <c r="AE25">
        <f t="shared" si="0"/>
        <v>25</v>
      </c>
    </row>
    <row r="26" spans="1:31" ht="15.75" customHeight="1" x14ac:dyDescent="0.25">
      <c r="A26" s="1">
        <v>44259.666241168983</v>
      </c>
      <c r="B26" s="2" t="s">
        <v>21</v>
      </c>
      <c r="C26" s="3">
        <v>17</v>
      </c>
      <c r="D26" s="2" t="s">
        <v>98</v>
      </c>
      <c r="E26" t="e">
        <f>IF(SEARCH(E$2,E13)&gt;=1,1,"")</f>
        <v>#VALUE!</v>
      </c>
      <c r="F26">
        <f>IF(SEARCH(F$2,F13)&gt;=1,1,"")</f>
        <v>1</v>
      </c>
      <c r="G26">
        <f>IF(SEARCH(G$2,G13)&gt;=1,1,"")</f>
        <v>1</v>
      </c>
      <c r="H26">
        <v>1</v>
      </c>
      <c r="I26">
        <f>IF(SEARCH("*vol*",I13)&gt;=1,1,"")</f>
        <v>1</v>
      </c>
      <c r="J26">
        <f t="shared" ref="J26:O26" si="9">IF(SEARCH(J$2,J13)&gt;=1,1,"")</f>
        <v>1</v>
      </c>
      <c r="K26">
        <f t="shared" si="9"/>
        <v>1</v>
      </c>
      <c r="L26">
        <f t="shared" si="9"/>
        <v>1</v>
      </c>
      <c r="M26">
        <f t="shared" si="9"/>
        <v>1</v>
      </c>
      <c r="N26" t="e">
        <f t="shared" si="9"/>
        <v>#VALUE!</v>
      </c>
      <c r="O26" t="e">
        <f t="shared" si="9"/>
        <v>#VALUE!</v>
      </c>
      <c r="P26" t="e">
        <f t="shared" ref="P26:T26" si="10">IF(SEARCH(P$2,P13)&gt;=1,1,"")</f>
        <v>#VALUE!</v>
      </c>
      <c r="Q26">
        <f t="shared" si="10"/>
        <v>1</v>
      </c>
      <c r="R26" t="e">
        <f t="shared" si="10"/>
        <v>#VALUE!</v>
      </c>
      <c r="S26" t="e">
        <f t="shared" si="10"/>
        <v>#VALUE!</v>
      </c>
      <c r="T26">
        <f t="shared" si="10"/>
        <v>1</v>
      </c>
      <c r="U26" t="e">
        <f t="shared" ref="U26:Y26" si="11">IF(HLOOKUP(U13,$U$2:$AD$2,1,FALSE)&lt;&gt;"",1,0)</f>
        <v>#N/A</v>
      </c>
      <c r="V26">
        <f t="shared" si="11"/>
        <v>1</v>
      </c>
      <c r="W26">
        <f t="shared" si="11"/>
        <v>1</v>
      </c>
      <c r="X26">
        <f t="shared" si="11"/>
        <v>1</v>
      </c>
      <c r="Y26">
        <f t="shared" si="11"/>
        <v>1</v>
      </c>
      <c r="Z26">
        <f t="shared" ref="Z26:AD26" si="12">IF(HLOOKUP(Z13,$U$2:$AD$2,1,FALSE)&lt;&gt;"",1,0)</f>
        <v>1</v>
      </c>
      <c r="AA26">
        <f t="shared" si="12"/>
        <v>1</v>
      </c>
      <c r="AB26">
        <f t="shared" si="12"/>
        <v>1</v>
      </c>
      <c r="AC26" t="e">
        <f t="shared" si="12"/>
        <v>#N/A</v>
      </c>
      <c r="AD26">
        <f t="shared" si="12"/>
        <v>1</v>
      </c>
      <c r="AE26">
        <f t="shared" si="0"/>
        <v>18</v>
      </c>
    </row>
    <row r="28" spans="1:31" ht="15.75" customHeight="1" x14ac:dyDescent="0.25">
      <c r="B28" s="18" t="s">
        <v>190</v>
      </c>
      <c r="C28" s="19">
        <v>26</v>
      </c>
    </row>
    <row r="29" spans="1:31" ht="15.75" customHeight="1" x14ac:dyDescent="0.25">
      <c r="A29" s="1">
        <v>44258.376998993059</v>
      </c>
      <c r="B29" s="2" t="s">
        <v>62</v>
      </c>
      <c r="C29" s="20">
        <v>26</v>
      </c>
      <c r="D29" t="str">
        <f>VLOOKUP(B29,Jelentkezők!$A$2:$F$15,2,FALSE)</f>
        <v>Debreceni Református Kollégium Általános Iskolája</v>
      </c>
      <c r="G29" t="str">
        <f>VLOOKUP($B29,Jelentkezők!$A$2:$G$15,3,FALSE)</f>
        <v>Wágner Ferenc 7.b</v>
      </c>
      <c r="H29" t="str">
        <f>VLOOKUP($B29,Jelentkezők!$A$2:$G$15,4,FALSE)</f>
        <v>Virányi András 7.b</v>
      </c>
      <c r="I29" t="str">
        <f>VLOOKUP($B29,Jelentkezők!$A$2:$G$15,5,FALSE)</f>
        <v>Karasszon Ábel 7.b</v>
      </c>
    </row>
    <row r="30" spans="1:31" ht="15.75" customHeight="1" x14ac:dyDescent="0.25">
      <c r="A30" s="1">
        <v>44258.377536099535</v>
      </c>
      <c r="B30" s="2" t="s">
        <v>72</v>
      </c>
      <c r="C30" s="20">
        <v>26</v>
      </c>
      <c r="D30" t="str">
        <f>VLOOKUP(B30,Jelentkezők!$A$2:$F$15,2,FALSE)</f>
        <v>Debreceni Református Kollégium Általános Isklája</v>
      </c>
      <c r="G30" t="str">
        <f>VLOOKUP($B30,Jelentkezők!$A$2:$G$15,3,FALSE)</f>
        <v>Tóth Patrik 6. b</v>
      </c>
      <c r="H30" t="str">
        <f>VLOOKUP($B30,Jelentkezők!$A$2:$G$15,4,FALSE)</f>
        <v>Reszegi Dániel 6. b</v>
      </c>
      <c r="I30" t="str">
        <f>VLOOKUP($B30,Jelentkezők!$A$2:$G$15,5,FALSE)</f>
        <v>Szuhai Zoltán 6. b</v>
      </c>
    </row>
    <row r="31" spans="1:31" ht="15.75" customHeight="1" x14ac:dyDescent="0.25">
      <c r="A31" s="1">
        <v>44258.377019178239</v>
      </c>
      <c r="B31" s="2" t="s">
        <v>69</v>
      </c>
      <c r="C31" s="20">
        <v>25</v>
      </c>
      <c r="D31" t="str">
        <f>VLOOKUP(B31,Jelentkezők!$A$2:$F$15,2,FALSE)</f>
        <v>Debreceni Református Kollégium Általános Iskolája</v>
      </c>
      <c r="G31" t="str">
        <f>VLOOKUP($B31,Jelentkezők!$A$2:$G$15,3,FALSE)</f>
        <v>Rácz András Gábor 6. a</v>
      </c>
      <c r="H31" t="str">
        <f>VLOOKUP($B31,Jelentkezők!$A$2:$G$15,4,FALSE)</f>
        <v>Karasszon Dezső 6. a</v>
      </c>
      <c r="I31" t="str">
        <f>VLOOKUP($B31,Jelentkezők!$A$2:$G$15,5,FALSE)</f>
        <v>Balogh Ákos 6. a</v>
      </c>
    </row>
    <row r="32" spans="1:31" ht="15.75" customHeight="1" x14ac:dyDescent="0.25">
      <c r="A32" s="1">
        <v>44259.623053773146</v>
      </c>
      <c r="B32" s="2" t="s">
        <v>95</v>
      </c>
      <c r="C32" s="20">
        <v>25</v>
      </c>
      <c r="D32" t="str">
        <f>VLOOKUP(B32,Jelentkezők!$A$2:$F$15,2,FALSE)</f>
        <v>DE-Kossuth Lajos Gyakorló Gimnázima és Általános Iskolája</v>
      </c>
      <c r="G32" t="str">
        <f>VLOOKUP($B32,Jelentkezők!$A$2:$G$15,3,FALSE)</f>
        <v>Menyhért Bence 6</v>
      </c>
      <c r="H32" t="str">
        <f>VLOOKUP($B32,Jelentkezők!$A$2:$G$15,4,FALSE)</f>
        <v>Bagamári-Nagy Milán 6</v>
      </c>
      <c r="I32" t="str">
        <f>VLOOKUP($B32,Jelentkezők!$A$2:$G$15,5,FALSE)</f>
        <v>Irinyi Tamás 6</v>
      </c>
    </row>
    <row r="33" spans="1:10" ht="15.75" customHeight="1" x14ac:dyDescent="0.25">
      <c r="A33" s="1">
        <v>44257.618706157409</v>
      </c>
      <c r="B33" s="2" t="s">
        <v>22</v>
      </c>
      <c r="C33" s="20">
        <v>24</v>
      </c>
      <c r="D33" t="str">
        <f>VLOOKUP(B33,Jelentkezők!$A$2:$F$15,2,FALSE)</f>
        <v>Zsadányi Református Általános Iskola</v>
      </c>
      <c r="G33" t="str">
        <f>VLOOKUP(B33,Jelentkezők!$A$2:$G$15,3,FALSE)</f>
        <v>Soós Szabolcs 7. osztály</v>
      </c>
      <c r="H33" t="str">
        <f>VLOOKUP($B33,Jelentkezők!$A$2:$G$15,4,FALSE)</f>
        <v>Tárnok Dániel 7. osztály</v>
      </c>
      <c r="I33" t="str">
        <f>VLOOKUP($B33,Jelentkezők!$A$2:$G$15,5,FALSE)</f>
        <v>Vad László 7. osztály</v>
      </c>
    </row>
    <row r="34" spans="1:10" ht="15.75" customHeight="1" x14ac:dyDescent="0.25">
      <c r="A34" s="1">
        <v>44259.440269814819</v>
      </c>
      <c r="B34" s="2" t="s">
        <v>92</v>
      </c>
      <c r="C34" s="20">
        <v>24</v>
      </c>
      <c r="D34" t="str">
        <f>VLOOKUP(B34,Jelentkezők!$A$2:$F$15,2,FALSE)</f>
        <v>Debreceni Református Kollégium Dóczy Gimnáziuma</v>
      </c>
      <c r="G34" t="str">
        <f>VLOOKUP(B34,Jelentkezők!$A$2:$G$15,3,FALSE)</f>
        <v>László Piroska 7.B</v>
      </c>
      <c r="H34" t="str">
        <f>VLOOKUP($B34,Jelentkezők!$A$2:$G$15,4,FALSE)</f>
        <v>Nagy Kíra 7.B</v>
      </c>
      <c r="I34" t="str">
        <f>VLOOKUP($B34,Jelentkezők!$A$2:$G$15,5,FALSE)</f>
        <v>Tamási Lili 7.B</v>
      </c>
      <c r="J34" t="str">
        <f>VLOOKUP($B34,Jelentkezők!$A$2:$G$15,6,FALSE)</f>
        <v>Nagy Máté 7.B</v>
      </c>
    </row>
    <row r="35" spans="1:10" ht="15.75" customHeight="1" x14ac:dyDescent="0.25">
      <c r="A35" s="1">
        <v>44259.432920370367</v>
      </c>
      <c r="B35" s="2" t="s">
        <v>77</v>
      </c>
      <c r="C35" s="20">
        <v>22</v>
      </c>
      <c r="D35" t="str">
        <f>VLOOKUP(Jelentkezők!A8,Jelentkezők!$A$2:$F$15,2,FALSE)</f>
        <v>drk Dóczy Gimnáziuma</v>
      </c>
      <c r="G35" t="str">
        <f>VLOOKUP(Jelentkezők!$A$8,Jelentkezők!$A$2:$G$15,3,FALSE)</f>
        <v>Szakács Dominik 7.b</v>
      </c>
      <c r="H35" t="str">
        <f>VLOOKUP(Jelentkezők!$A$8,Jelentkezők!$A$2:$G$15,4,FALSE)</f>
        <v>Matúz Balázs 7.b</v>
      </c>
      <c r="I35" t="str">
        <f>VLOOKUP(Jelentkezők!$A$8,Jelentkezők!$A$2:$G$15,5,FALSE)</f>
        <v>Pocsai Dániel 7.b</v>
      </c>
      <c r="J35" t="str">
        <f>VLOOKUP(Jelentkezők!$A$8,Jelentkezők!$A$2:$G$15,6,FALSE)</f>
        <v>Molnár Máté 7.b</v>
      </c>
    </row>
    <row r="36" spans="1:10" ht="15.75" customHeight="1" x14ac:dyDescent="0.25">
      <c r="A36" s="1">
        <v>44257.663635682868</v>
      </c>
      <c r="B36" s="2" t="s">
        <v>55</v>
      </c>
      <c r="C36" s="20">
        <v>21</v>
      </c>
      <c r="D36" t="str">
        <f>VLOOKUP(B36,Jelentkezők!$A$2:$F$15,2,FALSE)</f>
        <v>Zsadányi Refomátus Általános Iskola</v>
      </c>
      <c r="G36" t="str">
        <f>VLOOKUP(B36,Jelentkezők!$A$2:$G$15,3,FALSE)</f>
        <v>Balogh Kevin 8. Osztály</v>
      </c>
      <c r="H36" t="str">
        <f>VLOOKUP($B36,Jelentkezők!$A$2:$G$15,4,FALSE)</f>
        <v>Varga Bence 8. Osztály</v>
      </c>
      <c r="I36" t="str">
        <f>VLOOKUP($B36,Jelentkezők!$A$2:$G$15,5,FALSE)</f>
        <v>Kiss Miklós 8. Osztály</v>
      </c>
    </row>
    <row r="37" spans="1:10" ht="15.75" customHeight="1" x14ac:dyDescent="0.25">
      <c r="A37" s="1">
        <v>44257.657157152775</v>
      </c>
      <c r="B37" s="2" t="s">
        <v>46</v>
      </c>
      <c r="C37" s="20">
        <v>20</v>
      </c>
      <c r="D37" t="str">
        <f>VLOOKUP(B37,Jelentkezők!$A$2:$F$15,2,FALSE)</f>
        <v>Zsadány</v>
      </c>
      <c r="G37" t="str">
        <f>VLOOKUP(B37,Jelentkezők!$A$2:$G$15,3,FALSE)</f>
        <v>Gregor Viktor 8. osztály</v>
      </c>
      <c r="H37" t="str">
        <f>VLOOKUP($B37,Jelentkezők!$A$2:$G$15,4,FALSE)</f>
        <v>Uzorás Mira 8.osztály</v>
      </c>
      <c r="I37" t="str">
        <f>VLOOKUP($B37,Jelentkezők!$A$2:$G$15,5,FALSE)</f>
        <v>Papp Cintia 8.osztály</v>
      </c>
    </row>
    <row r="38" spans="1:10" ht="15.75" customHeight="1" x14ac:dyDescent="0.25">
      <c r="A38" s="1">
        <v>44259.440008206017</v>
      </c>
      <c r="B38" s="2" t="s">
        <v>82</v>
      </c>
      <c r="C38" s="20">
        <v>20</v>
      </c>
      <c r="D38" t="str">
        <f>VLOOKUP(B38,Jelentkezők!$A$2:$F$15,2,FALSE)</f>
        <v>Debreceni Református Kollégium Dóczy Gimnáziuma</v>
      </c>
      <c r="G38" t="str">
        <f>VLOOKUP(B38,Jelentkezők!$A$2:$G$15,3,FALSE)</f>
        <v>Sain Abigél, 7b</v>
      </c>
      <c r="H38" t="str">
        <f>VLOOKUP($B38,Jelentkezők!$A$2:$G$15,4,FALSE)</f>
        <v>Porczió Panna, 7b</v>
      </c>
      <c r="I38" t="str">
        <f>VLOOKUP($B38,Jelentkezők!$A$2:$G$15,5,FALSE)</f>
        <v>Petrozsényi Róza, 7b</v>
      </c>
    </row>
    <row r="39" spans="1:10" ht="15.75" customHeight="1" x14ac:dyDescent="0.25">
      <c r="A39" s="1">
        <v>44259.666241168983</v>
      </c>
      <c r="B39" s="2" t="s">
        <v>98</v>
      </c>
      <c r="C39" s="20">
        <v>18</v>
      </c>
      <c r="D39" t="str">
        <f>VLOOKUP(B39,Jelentkezők!$A$2:$F$15,2,FALSE)</f>
        <v>Zsadányi Református Általános Iskola</v>
      </c>
      <c r="G39" t="str">
        <f>VLOOKUP(B39,Jelentkezők!$A$2:$G$15,3,FALSE)</f>
        <v>Árgyelán Linda 6.osztály</v>
      </c>
      <c r="H39" t="str">
        <f>VLOOKUP($B39,Jelentkezők!$A$2:$G$15,4,FALSE)</f>
        <v>Bari Csenge 6.osztály</v>
      </c>
      <c r="I39" t="str">
        <f>VLOOKUP($B39,Jelentkezők!$A$2:$G$15,5,FALSE)</f>
        <v>Varga Vivien 6.osztály</v>
      </c>
    </row>
    <row r="41" spans="1:10" ht="15.75" customHeight="1" x14ac:dyDescent="0.25">
      <c r="F41" t="s">
        <v>188</v>
      </c>
      <c r="G41">
        <f>COUNTA(G29:J39)</f>
        <v>35</v>
      </c>
    </row>
    <row r="42" spans="1:10" ht="15.75" customHeight="1" x14ac:dyDescent="0.25">
      <c r="A42" s="21" t="s">
        <v>191</v>
      </c>
      <c r="B42" s="22" t="s">
        <v>62</v>
      </c>
      <c r="C42" s="23">
        <v>26</v>
      </c>
    </row>
    <row r="43" spans="1:10" ht="15.75" customHeight="1" x14ac:dyDescent="0.25">
      <c r="A43" s="24"/>
      <c r="B43" s="22" t="s">
        <v>72</v>
      </c>
      <c r="C43" s="23">
        <v>26</v>
      </c>
    </row>
    <row r="44" spans="1:10" ht="15.75" customHeight="1" x14ac:dyDescent="0.25">
      <c r="A44" s="21" t="s">
        <v>192</v>
      </c>
      <c r="B44" s="22" t="s">
        <v>69</v>
      </c>
      <c r="C44" s="23">
        <v>25</v>
      </c>
    </row>
    <row r="45" spans="1:10" ht="15.75" customHeight="1" x14ac:dyDescent="0.25">
      <c r="A45" s="24"/>
      <c r="B45" s="22" t="s">
        <v>95</v>
      </c>
      <c r="C45" s="23">
        <v>25</v>
      </c>
    </row>
  </sheetData>
  <sortState ref="A31:C42">
    <sortCondition descending="1" ref="C31:C4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27" sqref="D27"/>
    </sheetView>
  </sheetViews>
  <sheetFormatPr defaultRowHeight="13.2" x14ac:dyDescent="0.25"/>
  <cols>
    <col min="1" max="1" width="13.44140625" bestFit="1" customWidth="1"/>
    <col min="2" max="2" width="62.77734375" bestFit="1" customWidth="1"/>
    <col min="3" max="4" width="25.5546875" bestFit="1" customWidth="1"/>
    <col min="5" max="5" width="29" bestFit="1" customWidth="1"/>
    <col min="6" max="6" width="34.88671875" bestFit="1" customWidth="1"/>
    <col min="7" max="7" width="26.88671875" bestFit="1" customWidth="1"/>
    <col min="8" max="8" width="43" bestFit="1" customWidth="1"/>
  </cols>
  <sheetData>
    <row r="1" spans="1:8" x14ac:dyDescent="0.25">
      <c r="A1" s="15" t="s">
        <v>107</v>
      </c>
      <c r="B1" s="15" t="s">
        <v>108</v>
      </c>
      <c r="C1" s="15" t="s">
        <v>109</v>
      </c>
      <c r="D1" s="15" t="s">
        <v>110</v>
      </c>
      <c r="E1" s="15" t="s">
        <v>111</v>
      </c>
      <c r="F1" s="15" t="s">
        <v>112</v>
      </c>
      <c r="G1" s="15" t="s">
        <v>113</v>
      </c>
      <c r="H1" s="15" t="s">
        <v>114</v>
      </c>
    </row>
    <row r="2" spans="1:8" x14ac:dyDescent="0.25">
      <c r="A2" s="16" t="s">
        <v>72</v>
      </c>
      <c r="B2" s="13" t="s">
        <v>115</v>
      </c>
      <c r="C2" s="13" t="s">
        <v>116</v>
      </c>
      <c r="D2" s="13" t="s">
        <v>117</v>
      </c>
      <c r="E2" s="13" t="s">
        <v>118</v>
      </c>
      <c r="G2" s="13" t="s">
        <v>119</v>
      </c>
      <c r="H2" s="13" t="s">
        <v>120</v>
      </c>
    </row>
    <row r="3" spans="1:8" x14ac:dyDescent="0.25">
      <c r="A3" s="16" t="s">
        <v>69</v>
      </c>
      <c r="B3" s="13" t="s">
        <v>121</v>
      </c>
      <c r="C3" s="13" t="s">
        <v>122</v>
      </c>
      <c r="D3" s="13" t="s">
        <v>123</v>
      </c>
      <c r="E3" s="13" t="s">
        <v>124</v>
      </c>
      <c r="G3" s="13" t="s">
        <v>119</v>
      </c>
      <c r="H3" s="13" t="s">
        <v>120</v>
      </c>
    </row>
    <row r="4" spans="1:8" x14ac:dyDescent="0.25">
      <c r="A4" s="16" t="s">
        <v>62</v>
      </c>
      <c r="B4" s="13" t="s">
        <v>121</v>
      </c>
      <c r="C4" s="13" t="s">
        <v>125</v>
      </c>
      <c r="D4" s="13" t="s">
        <v>126</v>
      </c>
      <c r="E4" s="13" t="s">
        <v>127</v>
      </c>
      <c r="G4" s="13" t="s">
        <v>119</v>
      </c>
      <c r="H4" s="13" t="s">
        <v>120</v>
      </c>
    </row>
    <row r="5" spans="1:8" x14ac:dyDescent="0.25">
      <c r="A5" s="16" t="s">
        <v>82</v>
      </c>
      <c r="B5" s="13" t="s">
        <v>128</v>
      </c>
      <c r="C5" s="13" t="s">
        <v>129</v>
      </c>
      <c r="D5" s="13" t="s">
        <v>130</v>
      </c>
      <c r="E5" s="13" t="s">
        <v>131</v>
      </c>
      <c r="G5" s="13" t="s">
        <v>132</v>
      </c>
      <c r="H5" s="13" t="s">
        <v>133</v>
      </c>
    </row>
    <row r="6" spans="1:8" x14ac:dyDescent="0.25">
      <c r="A6" s="17" t="s">
        <v>88</v>
      </c>
      <c r="B6" s="13" t="s">
        <v>128</v>
      </c>
      <c r="C6" s="13" t="s">
        <v>134</v>
      </c>
      <c r="D6" s="13" t="s">
        <v>135</v>
      </c>
      <c r="E6" s="13" t="s">
        <v>136</v>
      </c>
      <c r="G6" s="13" t="s">
        <v>132</v>
      </c>
      <c r="H6" s="13" t="s">
        <v>137</v>
      </c>
    </row>
    <row r="7" spans="1:8" x14ac:dyDescent="0.25">
      <c r="A7" s="16" t="s">
        <v>92</v>
      </c>
      <c r="B7" s="13" t="s">
        <v>128</v>
      </c>
      <c r="C7" s="13" t="s">
        <v>138</v>
      </c>
      <c r="D7" s="13" t="s">
        <v>139</v>
      </c>
      <c r="E7" s="13" t="s">
        <v>140</v>
      </c>
      <c r="F7" s="13" t="s">
        <v>141</v>
      </c>
      <c r="G7" s="13" t="s">
        <v>132</v>
      </c>
      <c r="H7" s="13" t="s">
        <v>137</v>
      </c>
    </row>
    <row r="8" spans="1:8" x14ac:dyDescent="0.25">
      <c r="A8" s="16" t="s">
        <v>142</v>
      </c>
      <c r="B8" s="13" t="s">
        <v>143</v>
      </c>
      <c r="C8" s="13" t="s">
        <v>144</v>
      </c>
      <c r="D8" s="13" t="s">
        <v>145</v>
      </c>
      <c r="E8" s="13" t="s">
        <v>146</v>
      </c>
      <c r="F8" s="13" t="s">
        <v>147</v>
      </c>
      <c r="G8" s="13" t="s">
        <v>148</v>
      </c>
      <c r="H8" s="13" t="s">
        <v>149</v>
      </c>
    </row>
    <row r="9" spans="1:8" x14ac:dyDescent="0.25">
      <c r="A9" s="13" t="s">
        <v>150</v>
      </c>
      <c r="B9" s="13" t="s">
        <v>151</v>
      </c>
      <c r="C9" s="13" t="s">
        <v>152</v>
      </c>
      <c r="D9" s="13" t="s">
        <v>153</v>
      </c>
      <c r="E9" s="13" t="s">
        <v>154</v>
      </c>
      <c r="F9" s="13" t="s">
        <v>155</v>
      </c>
      <c r="G9" s="13" t="s">
        <v>156</v>
      </c>
      <c r="H9" s="13" t="s">
        <v>157</v>
      </c>
    </row>
    <row r="10" spans="1:8" x14ac:dyDescent="0.25">
      <c r="A10" s="13" t="s">
        <v>158</v>
      </c>
      <c r="B10" s="13" t="s">
        <v>151</v>
      </c>
      <c r="C10" s="13" t="s">
        <v>159</v>
      </c>
      <c r="D10" s="13" t="s">
        <v>160</v>
      </c>
      <c r="E10" s="13" t="s">
        <v>161</v>
      </c>
      <c r="F10" s="13" t="s">
        <v>162</v>
      </c>
      <c r="G10" s="13" t="s">
        <v>156</v>
      </c>
      <c r="H10" s="13" t="s">
        <v>163</v>
      </c>
    </row>
    <row r="11" spans="1:8" x14ac:dyDescent="0.25">
      <c r="A11" s="16" t="s">
        <v>22</v>
      </c>
      <c r="B11" s="13" t="s">
        <v>164</v>
      </c>
      <c r="C11" s="13" t="s">
        <v>165</v>
      </c>
      <c r="D11" s="13" t="s">
        <v>166</v>
      </c>
      <c r="E11" s="13" t="s">
        <v>167</v>
      </c>
      <c r="G11" s="13" t="s">
        <v>168</v>
      </c>
      <c r="H11" s="13" t="s">
        <v>169</v>
      </c>
    </row>
    <row r="12" spans="1:8" x14ac:dyDescent="0.25">
      <c r="A12" s="16" t="s">
        <v>55</v>
      </c>
      <c r="B12" s="13" t="s">
        <v>170</v>
      </c>
      <c r="C12" s="13" t="s">
        <v>171</v>
      </c>
      <c r="D12" s="13" t="s">
        <v>172</v>
      </c>
      <c r="E12" s="13" t="s">
        <v>173</v>
      </c>
      <c r="G12" s="13" t="s">
        <v>168</v>
      </c>
      <c r="H12" s="13" t="s">
        <v>169</v>
      </c>
    </row>
    <row r="13" spans="1:8" x14ac:dyDescent="0.25">
      <c r="A13" s="16" t="s">
        <v>46</v>
      </c>
      <c r="B13" s="13" t="s">
        <v>174</v>
      </c>
      <c r="C13" s="13" t="s">
        <v>175</v>
      </c>
      <c r="D13" s="13" t="s">
        <v>176</v>
      </c>
      <c r="E13" s="13" t="s">
        <v>177</v>
      </c>
      <c r="G13" s="13" t="s">
        <v>168</v>
      </c>
      <c r="H13" s="13" t="s">
        <v>169</v>
      </c>
    </row>
    <row r="14" spans="1:8" x14ac:dyDescent="0.25">
      <c r="A14" s="16" t="s">
        <v>178</v>
      </c>
      <c r="B14" s="13" t="s">
        <v>164</v>
      </c>
      <c r="C14" s="13" t="s">
        <v>179</v>
      </c>
      <c r="D14" s="13" t="s">
        <v>180</v>
      </c>
      <c r="E14" s="13" t="s">
        <v>181</v>
      </c>
      <c r="G14" s="13" t="s">
        <v>168</v>
      </c>
      <c r="H14" s="13" t="s">
        <v>169</v>
      </c>
    </row>
    <row r="15" spans="1:8" x14ac:dyDescent="0.25">
      <c r="A15" s="16" t="s">
        <v>189</v>
      </c>
      <c r="B15" s="13" t="s">
        <v>182</v>
      </c>
      <c r="C15" s="13" t="s">
        <v>183</v>
      </c>
      <c r="D15" s="13" t="s">
        <v>184</v>
      </c>
      <c r="E15" s="13" t="s">
        <v>185</v>
      </c>
      <c r="G15" s="13" t="s">
        <v>186</v>
      </c>
      <c r="H15" s="1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A(z) 1. lapon lévő válaszok</vt:lpstr>
      <vt:lpstr>Jelentkezők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Heni</cp:lastModifiedBy>
  <dcterms:created xsi:type="dcterms:W3CDTF">2021-03-05T17:01:14Z</dcterms:created>
  <dcterms:modified xsi:type="dcterms:W3CDTF">2021-03-11T10:24:10Z</dcterms:modified>
</cp:coreProperties>
</file>